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8140" yWindow="65521" windowWidth="13500" windowHeight="10035" tabRatio="655" firstSheet="1" activeTab="9"/>
  </bookViews>
  <sheets>
    <sheet name="napomene" sheetId="1" r:id="rId1"/>
    <sheet name="A_prometnica" sheetId="2" r:id="rId2"/>
    <sheet name="B_vodoopskrba" sheetId="3" r:id="rId3"/>
    <sheet name="C_oborinska" sheetId="4" r:id="rId4"/>
    <sheet name="D_fekalna" sheetId="5" r:id="rId5"/>
    <sheet name="E1_JR" sheetId="6" r:id="rId6"/>
    <sheet name="E2_EE mreža" sheetId="7" r:id="rId7"/>
    <sheet name="E3_DTK" sheetId="8" r:id="rId8"/>
    <sheet name="F_plin" sheetId="9" r:id="rId9"/>
    <sheet name="rekapitulacija" sheetId="10" r:id="rId10"/>
  </sheets>
  <definedNames>
    <definedName name="OLE_LINK7" localSheetId="2">'B_vodoopskrba'!#REF!</definedName>
    <definedName name="_xlnm.Print_Area" localSheetId="1">'A_prometnica'!$A$1:$G$117</definedName>
    <definedName name="_xlnm.Print_Area" localSheetId="2">'B_vodoopskrba'!$A$1:$G$87</definedName>
    <definedName name="_xlnm.Print_Area" localSheetId="3">'C_oborinska'!$A$1:$G$338</definedName>
    <definedName name="_xlnm.Print_Area" localSheetId="4">'D_fekalna'!$A$1:$G$184</definedName>
    <definedName name="_xlnm.Print_Area" localSheetId="5">'E1_JR'!$A$1:$F$133</definedName>
    <definedName name="_xlnm.Print_Area" localSheetId="6">'E2_EE mreža'!$A$1:$F$90</definedName>
    <definedName name="_xlnm.Print_Area" localSheetId="7">'E3_DTK'!$A$1:$F$87</definedName>
  </definedNames>
  <calcPr fullCalcOnLoad="1"/>
</workbook>
</file>

<file path=xl/sharedStrings.xml><?xml version="1.0" encoding="utf-8"?>
<sst xmlns="http://schemas.openxmlformats.org/spreadsheetml/2006/main" count="1181" uniqueCount="486">
  <si>
    <t>OPĆE NAPOMENE:</t>
  </si>
  <si>
    <t>U troškovniku ovog projekta dani su opisi stavaka za sve vrste predviđenih radova. Za sve što eventualno nije obuhvaćeno tim propisima, izvoditelj radova dužan je pridržavati se propisa danih u ˝Općim tehničkim uvjetima za radove na cestama˝ (Zagreb, prosinac 2001.g.), postojećih propisa i Hrvatskih normi.
Za sve vrste betonskih radova potrebno je pridržavati se Pravilnika o tehničkim normativima za beton i armirani beton i odgovarajućih odredbi poglavlja 7. BETONSKI RADOVI, VI. knjige ˝Općih tehničkih uvjeta za radove na cestama˝.</t>
  </si>
  <si>
    <t xml:space="preserve">Izvođač je dužan izraditi pomoćna sredstva za rad kao što su oplate, ograde, skladišta, dizalice, dobaviti i postaviti strojeve, alat i ostali potreban pribor te poduzeti sve mjere sigurnosti potrebne da ne dođe do nikakvih smetnji i opasnosti po život i zdravlje prolaznika  te  zaposlenih  radnika  i  osoblja. </t>
  </si>
  <si>
    <t>Čuvanje građevine, gradilišta, svih postrojenja, alata i materijala, kako svoga tako i svojih kooperanata, pada u dužnost i na teret izvođača. Svaka šteta koja bi bila prouzročena prolazniku ili susjednoj građevini, uslijed kopanja, pada na teret izvođača koji je dužan odstraniti i nadoknaditi štetu u određenom roku.</t>
  </si>
  <si>
    <t>Prije davanja ponude za izvedbu građevine izvođač je dužan proučiti projektnu dokumentaciju te zatražiti objašnjenja u vezi nejasnih stavki, pregledati trasu građevine, prikupiti potrebne podatke o uvjetima pod kojima će se građevina graditi,  proučiti mogućnosti naših i stranih proizvođača projektirane opreme  te ponuditi opremu tražene kvalitete uz imenovanje dobavljača i predočenje svih tehničkih podataka za ponuđenu opremu.</t>
  </si>
  <si>
    <t xml:space="preserve">Način obračuna je prema tehničkim normativima i njihovim dopunama. Za slučaj da opis pojedinih radova u troškovniku po mišljenju izvođača ili bilo kojeg trećeg zainteresiranog lica nije potpun, izvođač je dužan izvesti te radove prema pravilima građenja i postojećim uzancama, s tim da nema pravo na bilo kakvu odštetu ili promjenu jedinične cijene u troškovniku ukoliko to nije posebno naglasio prilikom davanja ponude. </t>
  </si>
  <si>
    <t>Izvođač je dužan posjedovati ateste o ispitivanju materijala upotrebljenih za izgradnju građevine, te ateste o ispravnosti izvedenih instalacija, a prilikom tehničkog pregleda građevine mora sve ateste dostaviti investitoru na upotrebu.</t>
  </si>
  <si>
    <t>Obračun svih radova mora se vršiti prema stvarno izvedenim i uredno dokumentiranim količinama potvrđenim od nadzornog inženjera, a ne prema količinama danim u pojedinim stavkama dokaznice mjera i troškovnika.</t>
  </si>
  <si>
    <t>Sve nejasnoće u projektu izvođač je dužan s projektantom razjasniti prije početka radova. Bez pismene suglasnosti projektanta, izvođač nema pravo na izmjenu projekta. U protivnom, projektant otklanja od sebe svaku odgovornost za eventualno nastale posljedice. Eventualne opravdane izmjene projekta dužan je nadzorni inženjer investitora unijeti u građevinski dnevnik.</t>
  </si>
  <si>
    <t>Sve izmjene u projektu, opisu radova i jediničnim cijenama mogu uslijediti samo uz suglasnost projektanta i po odobrenju investitora.</t>
  </si>
  <si>
    <t>Ukoliko se ukažu eventualne nejednakosti  između  projektnog rješenja i stanja na gradilištu, izvođač je dužan pravovremeno  o  tome obavijestiti investitora i  projektanta  i  zatražiti  potrebna  objašnjenja. Sve mjere u projektima potrebno je provjeriti u prirodi i svu kontrolu vršiti bez posebne naplate.</t>
  </si>
  <si>
    <t>Svi izvedeni radovi koji odstupaju od projekta, a izvedeni su bez odobrenja nadzornog inženjera i suglasnosti projektanta, moraju se dovesti u sklad s projektom, a troškove koji iz tog proizlaze snosi izvođač.</t>
  </si>
  <si>
    <t>U jediničnim cijenama ovog troškovnika uključeno je izvršenje svih obaveza iz bilo kojeg dijela ili priloga ovog projekta.</t>
  </si>
  <si>
    <t xml:space="preserve">Jedinične cijene u svim stavkama ovog troškovnika obuhvaćaju sav rad, materijal, režiju i zaradu izvođača, odnosno sadrže sve elemente propisane za strukturu prodajne cijene građevinskih  usluga. </t>
  </si>
  <si>
    <t>Pod jediničnom cijenom materijala podrazumijeva se cijena samog  materijala, njegova evenutalna prerada, svi transporti, utovari, istovari kao i uskladištenje dotičnog materijala kako bi ostao kvalitetan do trenutka ugradnje, kao i ispitivanje kvalitete i sve drugo u vezi s materijalom (atesti i sl.).</t>
  </si>
  <si>
    <t>Na svu radnu snagu dodaje se faktor u koji pored ostalog treba uračunati i održavanje gradilišta, postavljanje svih pomičnih objekata na gradilištu kao i demontaža istih.</t>
  </si>
  <si>
    <t>Za cjevovode uzet će se stvarne mjere bez armature i fazonskih komada - prema uzdužnom profilu.</t>
  </si>
  <si>
    <t xml:space="preserve">Iskop vršiti točno prema iskolčenju koje će izvođaču predati investitor. Sve iskope izvesti točno prema nacrtima u projektu. Svi iskopi moraju biti osigurani od zarušavanja propisnim razupiranjem. Uklanjanje obrušenog materijala u rovu u bilo kojoj fazi radova odnosno radi vremenskih nepogoda kao i ispumpavanje zaostale vode u rovu, uključeno je u jediničnu cijenu iskopa. </t>
  </si>
  <si>
    <t>Uređenje gradilišta po završetku radova kao i zemljišta za deponije, prilazne puteve i pomoćne zgrade, uključeno je u jediničnu cijenu i neće se posebno naplaćivati.</t>
  </si>
  <si>
    <t>REKAPITULACIJA</t>
  </si>
  <si>
    <t xml:space="preserve">Betone i mortove treba miješati u markama, prema propisima HRN za beton, odnosno za mortove kako je to dano u stavci troškovnika. Sav beton u principu potrebno je strojno miješati. Ručno miješanje dozvoljeno je samo za vrlo male količine nekonstruktivnih dijelova na građevini. </t>
  </si>
  <si>
    <t xml:space="preserve">Tehnička oprema i priprema (uređenje) gradilišta za rad odnosi se na dužnost izvođača da prije početka građevinskih radova dostavi investitoru ili nadzornom organu  plan organizacije gradilišta i tehničke opreme, te operativni (dinamički) plan izvršenja ugovorenih radova. </t>
  </si>
  <si>
    <t xml:space="preserve">Ako priloženi plan ne odgovara potrebnoj dinamici izvođenja radova i postojećim tehničkim uvjetima, investitor ili nadzorni inženjer imaju pravo zahtijevati izmjenu ili dopunu plana. </t>
  </si>
  <si>
    <t>NOSIVI SLOJEVI KOLNIČKE KONSTRUKCIJE</t>
  </si>
  <si>
    <t>kom</t>
  </si>
  <si>
    <t>PRIPREMNI RADOVI</t>
  </si>
  <si>
    <t>ZEMLJANI RADOVI</t>
  </si>
  <si>
    <t>KOLNIČKI ZASTOR</t>
  </si>
  <si>
    <t xml:space="preserve">Osim toga, izvođač je dužan prikazati nadzornom inženjeru i sva tehnička pomagala, koja se nalaze na gradilištu, neophodno potrebna u okviru projektnih zadataka. Investitor ili nadzorni inženjer, nakon prihvaćanja priloženog plana i potrebnih tehničkih pomagala, upisom u građevinski dnevnik, dozvoljava početak rada. </t>
  </si>
  <si>
    <t>Objekti, instalacije i rad u okviru  potrebne opreme i uređenja gradilišta terete troškove režije gradilišta i ne obračunavaju se posebno.</t>
  </si>
  <si>
    <t>Elaborat izvedenog stanja i objekata predaje se investitoru u cjelovitom kartiranom i digitalnom obliku. Broj primjeraka prema dogovoru s investitorom (ovisno o potrebama investitora i komunalnih poduzeća. Elaborat mora biti izrađen u apsolutnim (x, y, z) koordinatama i ovjeren od nadležnog katastarskog ureda.</t>
  </si>
  <si>
    <t>Izvođač je dužan o svom trošku osigurati gradilište i građevinu od štetnog utjecaja vremenskih nepogoda. Zimi je potrebno građevinu posve osigurati od mraza, tako da ne dođe do smrzavanja i oštećenja izvedenih dijelova.</t>
  </si>
  <si>
    <t xml:space="preserve">Izvođač u potpunosti odgovara za ispravnost izvršene isporuke i jedini je odgovoran za eventualno loše izvedeni rad i lošu kvalitetu isporučenih materijala, opreme ili proizvoda.  </t>
  </si>
  <si>
    <t xml:space="preserve">U pogledu izmjera držati se točno upustva iz prosječnih normi u građevinarstvu, tj. u pogledu dodavanja i odbijanja za kvadraturu i sl. </t>
  </si>
  <si>
    <t>Stvarna kategorija zemljišta ustanovit će se nakon izvršenih iskopa i unijeti u poprečne i uzdužne profile uz upis u građevinski dnevnik, a što potpisuju zajednički izvođač i nadzorni inženjer. Prekopi mimo projektom predviđenih neće se priznavati izvođaču. Iskopani materijal koji će se upotrijebiti, deponirati tako da ne smeta gradnji i iskopu rova cjevovoda.</t>
  </si>
  <si>
    <t>OPREMA CESTE</t>
  </si>
  <si>
    <t>BETONSKI RADOVI</t>
  </si>
  <si>
    <t>komplet</t>
  </si>
  <si>
    <t>A</t>
  </si>
  <si>
    <t>ZAVRŠNI RADOVI</t>
  </si>
  <si>
    <r>
      <t>Za sve učinjene štete i smetnje odgovoran je izvođač radova i on snosi moralnu odgovornost bez prava nadoknade troškova od investitora. I ovaj vid troškova treba ukalkulirati u jediničnu cijenu m</t>
    </r>
    <r>
      <rPr>
        <vertAlign val="superscript"/>
        <sz val="11"/>
        <rFont val="Times New Roman"/>
        <family val="1"/>
      </rPr>
      <t>3</t>
    </r>
    <r>
      <rPr>
        <sz val="11"/>
        <rFont val="Times New Roman"/>
        <family val="1"/>
      </rPr>
      <t xml:space="preserve"> iskopa.</t>
    </r>
  </si>
  <si>
    <t>UKUPNO</t>
  </si>
  <si>
    <r>
      <t>m</t>
    </r>
    <r>
      <rPr>
        <vertAlign val="superscript"/>
        <sz val="11"/>
        <rFont val="Times New Roman"/>
        <family val="1"/>
      </rPr>
      <t>3</t>
    </r>
  </si>
  <si>
    <r>
      <t>m</t>
    </r>
    <r>
      <rPr>
        <vertAlign val="superscript"/>
        <sz val="11"/>
        <rFont val="Times New Roman"/>
        <family val="1"/>
      </rPr>
      <t>2</t>
    </r>
  </si>
  <si>
    <r>
      <t>m</t>
    </r>
    <r>
      <rPr>
        <vertAlign val="superscript"/>
        <sz val="11"/>
        <rFont val="Times New Roman"/>
        <family val="1"/>
      </rPr>
      <t>1</t>
    </r>
  </si>
  <si>
    <t>PDV (25%)</t>
  </si>
  <si>
    <t>SVEUKUPNO</t>
  </si>
  <si>
    <t>Ovaj dio troškovnika odnosi se na izgradnju prometnice u skladu sa glavnim projektom prometnice. U troškovniku ovog  projekta dani su opisi stavaka za sve vrste predviđenih radova. Za sve što eventualno nije obuhvaćeno tim opisima, izvoditelj radova dužan je pridržavati se opisa danih u Općim tehničkim uvjetima za radove na cestama (OTU) koje je 2001. g. izdao IGH Zagreb, postojećih propisa i Hrvatskih normi.</t>
  </si>
  <si>
    <t>PROMETNICA</t>
  </si>
  <si>
    <t>Stup visine 3.90 metara (0.8+2.2+0.9)</t>
  </si>
  <si>
    <t>Znak C02, 90×90 cm</t>
  </si>
  <si>
    <t>Iskolčenje i održavanje trase. Stavka obuhvaća iskolčenje trase ceste, održavanje točaka operativnog poligona i repera te sva geodetska mjerenja kojima se podaci iz projekta prenose na teren i obrnuto, osiguranje osi iskolčene trase, profiliranje, obnavljanje i održavanje iskolčenih oznaka na terenu u cijelom razdoblju od početka radova do predaje svih radova investitoru. Geodetski radovi obuhvaćaju i obnovu stalnih geodetskih točaka u području zahvata uključujući i sve potrebne radove za provedbu obnove sukladno zakonskoj regulativi. Obračun je po metru trase i priključaka u skladu s projektom. Izvedba, kontrola kakvoće i obračun prema OTU 1-02.</t>
  </si>
  <si>
    <t xml:space="preserve">Lociranje i zaštita komunalnih instalacija i priključaka, kao što su zračni i podzemni vodovi električne energije, telefonski vodovi, kanalizacije, vodovodi i dr. bilo  da su sastavni dio gradnje ili koji gradnjom mogu biti ugroženi. Radove izvode specijalizirane organizacije po posebnim projektima i tehničkim uvjetima za pojedinu vrstu radova. Obračun  prema ukupnim izvršenim radovima specijaliziranih organizacija. Sve u skladu s OTU 1-03. </t>
  </si>
  <si>
    <t>Nabava i postavljanje vertikalne prometne signalizacije potrebne za privremenu regulaciju prometa.
Postavljanje odgovarajuće prometne signalizacije i opreme za osiguranje privremene regulacije prometa za vrijeme izvođenja radova.   Stavka obuhvaća nabavu, montažu, održavanje  i demontažu privremene signalizacije, opreme i oznaka za osiguranje privremene regulacije prometa za vrijeme izvođenja radova, a u svemu prema elaboratu privremene regulacije prometa. 
Obračun po kompletu cjelokupne vertikalne prometne signalizacije potrebne za izgradnju ceste.</t>
  </si>
  <si>
    <r>
      <t>Uklanjanje grmlja, šiblja i drveća. Stavka obuhvaća sječenje šiblja i stabala svih dimenzija, odsijecanje granja, rezanje stabala i debelih grana na dužine pogodne za prijevoz, vađenje korijenja šiblja te starih panjeva i panjeva novo posječenih stabala, uključujući utovar i prijevoz na mjesto oporabe ili zbrinjavanja koje osigurava izvođač radova.  Obračun je po m</t>
    </r>
    <r>
      <rPr>
        <vertAlign val="superscript"/>
        <sz val="11"/>
        <rFont val="Times New Roman"/>
        <family val="1"/>
      </rPr>
      <t>2</t>
    </r>
    <r>
      <rPr>
        <sz val="11"/>
        <rFont val="Times New Roman"/>
        <family val="1"/>
      </rPr>
      <t xml:space="preserve"> očišćene zarasle površine. Izvedba, kontrola kakvoće i obračun prema OTU 1-03.1.</t>
    </r>
  </si>
  <si>
    <r>
      <t>Rezanje asfalta. Stavka obuhvaća strojno rezanje asfalta na mjestu gdje počinje tj. završava predmetna prometnica, radi kvalitetnije izrade spoja starog i novog asfalta. Obračun po m</t>
    </r>
    <r>
      <rPr>
        <vertAlign val="superscript"/>
        <sz val="11"/>
        <rFont val="Times New Roman"/>
        <family val="1"/>
      </rPr>
      <t>1</t>
    </r>
    <r>
      <rPr>
        <sz val="11"/>
        <rFont val="Times New Roman"/>
        <family val="1"/>
      </rPr>
      <t xml:space="preserve"> spoja starog i novog asfalta.</t>
    </r>
  </si>
  <si>
    <r>
      <t>Iskop humusa (gornjeg slabo nosivog sloja). Rad obuhvaća površinski iskop humusa prosječne debljine 20,0 cm. Obračun se vrši u m</t>
    </r>
    <r>
      <rPr>
        <vertAlign val="superscript"/>
        <sz val="11"/>
        <rFont val="Times New Roman"/>
        <family val="1"/>
      </rPr>
      <t>3</t>
    </r>
    <r>
      <rPr>
        <sz val="11"/>
        <rFont val="Times New Roman"/>
        <family val="1"/>
      </rPr>
      <t xml:space="preserve"> stvarno iskopanog humusa, a uključuje i utovar te transport na stalno odlagalište na udaljenost veću od 5 km, s razastiranjem i planiranjem. Uklonjeni materijal zbrinuti u skladu sa Pravilnikom o gospodarenju građevnim otpadom (NN 38/08). Sve u skladu s točkom 2-01. OTU-a. </t>
    </r>
  </si>
  <si>
    <r>
      <t>Strojni široki iskop bez obzira na kategoriju tla prema odredbama projekta s utovarom u prijevozno sredstvo i transportom na mjesto deponiranja (ili mjesto ugradnje na trasi). U stavku je uključen iskop, utovar u transportno vozilo, prijevoz materijala na mjesto ugradnje na trasi i transport viška materijala na deponiju koju osigurava izvođač radova, priprema privremenih prometnica s održavanjem istih za cijelo vrijeme korištenja, te sanacija okoliša nakon dovršenja radova. Obračun se vrši po m</t>
    </r>
    <r>
      <rPr>
        <vertAlign val="superscript"/>
        <sz val="11"/>
        <rFont val="Times New Roman"/>
        <family val="1"/>
      </rPr>
      <t>3</t>
    </r>
    <r>
      <rPr>
        <sz val="11"/>
        <rFont val="Times New Roman"/>
        <family val="1"/>
      </rPr>
      <t xml:space="preserve"> stvarno izvršenog iskopa tla u sraslom stanju, bez obzira na kategoriju. Izvođač radova je dužan obići trasu ceste i upoznati se sa stanjem na terenu prije davanja ponude. Materijal zbrinuti u skladu sa Pravilnikom o građevnom otpadu i otpadu koji sadrži azbest (NN 69/16). Sve u skladu s OTU 2-02.</t>
    </r>
  </si>
  <si>
    <r>
      <t>Uređenje temeljnog tla mehaničkim zbijanjem. U cijenu je uključeno prethodno čišćenje te planiranje i rad potreban za postizanje optimalne vlažnosti vezanih tala, vlaženjem ili rahljenjem i sušenjem.  Obračun po m</t>
    </r>
    <r>
      <rPr>
        <vertAlign val="superscript"/>
        <sz val="11"/>
        <rFont val="Times New Roman"/>
        <family val="1"/>
      </rPr>
      <t>2</t>
    </r>
    <r>
      <rPr>
        <sz val="11"/>
        <rFont val="Times New Roman"/>
        <family val="1"/>
      </rPr>
      <t>. Sve u skladu s OTU 2-08.1.</t>
    </r>
  </si>
  <si>
    <r>
      <t>Izrada posteljice od miješanih materijala, završnog sloja usjeka. Strojna izrada posteljice od miješanih materijala ujednačene nosivosti, s grubim i finim planiranjem, eventualnom sanacijom pojedinih manjih površina slabijeg materijala i zbijanjem do tražene zbijenosti uz potrebno vlaženje ili sušenje (Sz≥100 %, Ms≥40 MN/m</t>
    </r>
    <r>
      <rPr>
        <vertAlign val="superscript"/>
        <sz val="11"/>
        <rFont val="Times New Roman"/>
        <family val="1"/>
      </rPr>
      <t>2</t>
    </r>
    <r>
      <rPr>
        <sz val="11"/>
        <rFont val="Times New Roman"/>
        <family val="1"/>
      </rPr>
      <t xml:space="preserve">).  Izrada posteljice mora biti prema projektu, osobito obzirom na visinske kote, postignute nagibe i zbijenost materijala. Kote planuma posteljice mogu odstupati od projektiranih najviše za </t>
    </r>
    <r>
      <rPr>
        <sz val="11"/>
        <rFont val="Calibri"/>
        <family val="2"/>
      </rPr>
      <t>±</t>
    </r>
    <r>
      <rPr>
        <sz val="11"/>
        <rFont val="Times New Roman"/>
        <family val="1"/>
      </rPr>
      <t xml:space="preserve"> 2 cm. Poprečni i uzdužni nagibi moraju biti prema projektu. Ravnost se mjeri uzdužno, poprečno i dijagonalno. Obračun je u m</t>
    </r>
    <r>
      <rPr>
        <vertAlign val="superscript"/>
        <sz val="11"/>
        <rFont val="Times New Roman"/>
        <family val="1"/>
      </rPr>
      <t>2</t>
    </r>
    <r>
      <rPr>
        <sz val="11"/>
        <rFont val="Times New Roman"/>
        <family val="1"/>
      </rPr>
      <t xml:space="preserve"> uređene i zbijene posteljice. U cijeni je uključen sav rad, materijal te prijevozi, potrebni za potpuno dovršenje uređene i zbijene posteljice, uključujući i ispitivanje i kontrolu kakvoće.Sve u skladu s OTU 2-10, 2-10.1 i 2-10.2.</t>
    </r>
  </si>
  <si>
    <r>
      <t>Izrada bankina i obloga pokosa od plodnog zemljanog materijala. Ovaj rad obuhvaća zasipanje uz mali rubnjak plodnom zemljom do dubine 20 cm u zbijenom stanju, širine prema dimenzijama nasipa, uz ručno razastiranje i planiranje. Plodni zemljani materijal mora biti bez kamena, sve komade kamena, korjenja i sl. potrebno je odstraniti. U cijenu je uključena nabava, transport i ugradnja zemljanog materijala, planiranje i po potrebi vlaženje minimalno prilikom ugradnje. Obračun po m</t>
    </r>
    <r>
      <rPr>
        <vertAlign val="superscript"/>
        <sz val="11"/>
        <rFont val="Times New Roman"/>
        <family val="1"/>
      </rPr>
      <t>3</t>
    </r>
    <r>
      <rPr>
        <sz val="11"/>
        <rFont val="Times New Roman"/>
        <family val="1"/>
      </rPr>
      <t xml:space="preserve"> uređene obloge pokosa i bankine.</t>
    </r>
  </si>
  <si>
    <r>
      <t>Izrada zelenog pojasa između ceste i nogostupa od plodnog zemljanog materijala. Ovaj rad obuhvaća zasipanje između rubnjaka plodnom zemljom sloja debljine 35 cm u zbijenom stanju uz ručno razastiranje i planiranje. Plodni zemljani materijal mora biti bez kamena, sve komade kamena, korjenja i sl. potrebno je odstraniti. U cijenu je uključena nabava, transport i ugradnja zemljanog materijala, planiranje i po potrebi vlaženje minimalno prilikom ugradnje. Obračun po m</t>
    </r>
    <r>
      <rPr>
        <vertAlign val="superscript"/>
        <sz val="11"/>
        <rFont val="Times New Roman"/>
        <family val="1"/>
      </rPr>
      <t>3</t>
    </r>
    <r>
      <rPr>
        <sz val="11"/>
        <rFont val="Times New Roman"/>
        <family val="1"/>
      </rPr>
      <t xml:space="preserve"> uređenog zelenog pojasa između ceste i nogostupa.</t>
    </r>
  </si>
  <si>
    <r>
      <t>Nabava i ugradnja rubnjaka 15/25 cm. Ugradnja rubnjaka (na podlozi od betona klase C 12/15) od predgotovljenih betonskih elemenata klase C 40/45. Postavljanje rubnjaka prema detaljima iz projekta. U skladu sa nacrtima detalja, poprečnih profila i situacijom potrebno je izvesti i kose i spuštene rubnjake. Obračun je po m</t>
    </r>
    <r>
      <rPr>
        <vertAlign val="superscript"/>
        <sz val="11"/>
        <rFont val="Times New Roman"/>
        <family val="1"/>
      </rPr>
      <t>1</t>
    </r>
    <r>
      <rPr>
        <sz val="11"/>
        <rFont val="Times New Roman"/>
        <family val="1"/>
      </rPr>
      <t xml:space="preserve"> izvedenog rubnjaka, a u cijeni je uključena izvedba podloge, nabava i doprema predgotovljenih elemenata i betona, privremeno skladištenje i razvoz, svi prijevozi i prijenosi, priprema podloge, rad na ugradnji s obradom sljubnica, njega betona te sav potreban dodatni rad, oprema i materijal što je potreban za potpuno dovršenje stavke.  Izvedba, kontrola kakvoće i obračun prema OTU 3-04.7.1.</t>
    </r>
  </si>
  <si>
    <r>
      <t>Nabava i ugradnja rubnjaka 8/25 cm. Ugradnja rubnjaka (na podlozi od betona klase C 12/15) od predgotovljenih betonskih elemenata klase C 40/45. Postavljanje rubnjaka prema detaljima iz projekta.  Obračun je po m</t>
    </r>
    <r>
      <rPr>
        <vertAlign val="superscript"/>
        <sz val="11"/>
        <rFont val="Times New Roman"/>
        <family val="1"/>
      </rPr>
      <t>1</t>
    </r>
    <r>
      <rPr>
        <sz val="11"/>
        <rFont val="Times New Roman"/>
        <family val="1"/>
      </rPr>
      <t xml:space="preserve"> izvedenog rubnjaka, a u cijeni je uključena izvedba podloge, nabava i doprema predgotovljenih elemenata i betona, privremeno skladištenje i razvoz, svi prijevozi i prijenosi, priprema podloge, rad na ugradnji s obradom sljubnica, njega betona te sav potreban dodatni rad, oprema i materijal što je potreban za potpuno dovršenje stavke.  Izvedba, kontrola kakvoće i obračun prema OTU 3-04.7.1.</t>
    </r>
  </si>
  <si>
    <r>
      <t>Strojna izrada nosivog sloja ceste i nogostupa (Ms≥100 MN/m</t>
    </r>
    <r>
      <rPr>
        <vertAlign val="superscript"/>
        <sz val="11"/>
        <rFont val="Times New Roman"/>
        <family val="1"/>
      </rPr>
      <t>2</t>
    </r>
    <r>
      <rPr>
        <sz val="11"/>
        <rFont val="Times New Roman"/>
        <family val="1"/>
      </rPr>
      <t>) od prirodnog kamenog materijala, najvećeg zrna 63 mm , debljine 35 cm.  U cijenu je uključena dobava materijala, utovar, prijevoz, i ugradnja (strojno razastiranje, planiranje i zbijanje do traženog modula stišljivosti ili stupnja zbijenosti) na uređenu i preuzetu podlogu. Obračun je po m</t>
    </r>
    <r>
      <rPr>
        <vertAlign val="superscript"/>
        <sz val="11"/>
        <rFont val="Times New Roman"/>
        <family val="1"/>
      </rPr>
      <t>3</t>
    </r>
    <r>
      <rPr>
        <sz val="11"/>
        <rFont val="Times New Roman"/>
        <family val="1"/>
      </rPr>
      <t xml:space="preserve"> ugrađenog materijala u zbijenom stanju. Izvedba, kontrola kakvoće i obračun prema OTU 5-01. </t>
    </r>
  </si>
  <si>
    <r>
      <t>Strojna izrada bitumeniziranog nosivog sloja (BNS), proizvedenog i ugrađenog po vrućem postupku, vrste BNS 22A, BIT60 (za srednje prometno opterećenje). Debljina sloja 8.0 cm u zbijenom stanju. U cijenu uključiti nabavu predhodno strojno  proizvedene mješavine od kamenog brašna, kamenog materijala i bitumena kao veziva, nazivne veličine najvećeg zrna, vrste kamenog materijala i granulometrijskog sastava prema odredbama u projektu i u skladu prema OTU, te utovar, prijevoz, i strojnu ugradnju (razastiranja i zbijanje). Obračun je po m</t>
    </r>
    <r>
      <rPr>
        <vertAlign val="superscript"/>
        <sz val="11"/>
        <rFont val="Times New Roman"/>
        <family val="1"/>
      </rPr>
      <t>2</t>
    </r>
    <r>
      <rPr>
        <sz val="11"/>
        <rFont val="Times New Roman"/>
        <family val="1"/>
      </rPr>
      <t xml:space="preserve"> gornje površine stvarno položenog i ugrađenog BNS-a sukladno projektu. Sve u skladu s OTU 5-04.</t>
    </r>
  </si>
  <si>
    <r>
      <t>Habajući sloj od asfaltbetona (HS-AB)
Strojna izrada habajućeg sloja od asfaltbetona (HS-AB) za srednje prometno opterećenje, vrsta AB 11, BIT60 i debljine 4.0 cm u zbijenom stanju, proizvedenog i ugrađenog po vrućem postupku. U cijenu uključiti nabavu predhodno strojno  proizvedene mješavine od kamenog brašna i kamenog materijala (eruptivnog porijekla), bitumenskog veziva (cestograđevni bitumen ili polimerom modificirani bitumen),  vrste kamenog materijala  i granulometrijskog sastava po načelu najgušće smjese, a sve prema odredbama u projektu i u skladu prema OTU, te utovar, prijevoz, i strojna ugradnja (razastiranje i zbijanje). Obračun je po m</t>
    </r>
    <r>
      <rPr>
        <vertAlign val="superscript"/>
        <sz val="11"/>
        <rFont val="Times New Roman"/>
        <family val="1"/>
      </rPr>
      <t>2</t>
    </r>
    <r>
      <rPr>
        <sz val="11"/>
        <rFont val="Times New Roman"/>
        <family val="1"/>
      </rPr>
      <t xml:space="preserve"> gornje površine stvarno položenog i ugrađenog habajućeg sloja od asfaltbetona sukladno projektu. Sve u skladu s OTU 6-03.</t>
    </r>
  </si>
  <si>
    <r>
      <t>Habajući sloj nogostupa od asfaltbetona (HS-AB)
Strojna izrada habajućeg sloja od asfaltbetona (HS-AB), vrsta AB 8, BIT60 i debljine 4.0 cm u zbijenom stanju, proizvedenog i ugrađenog po vrućem postupku. U cijenu uključiti nabavu predhodno strojno  proizvedene mješavine od kamenog brašna, kamenog materijala i bitumenskog veziva (cestograđevni bitumen ili polimerom modificirani bitumen),  vrste kamenog materijala  i granulometrijskog sastava po načelu najgušće smjese, a sve prema odredbama u projektu i u skladu prema OTU, te utovar, prijevoz, i strojna ugradnja (razastiranje i zbijanje). Obračun je po m</t>
    </r>
    <r>
      <rPr>
        <vertAlign val="superscript"/>
        <sz val="11"/>
        <rFont val="Times New Roman"/>
        <family val="1"/>
      </rPr>
      <t>2</t>
    </r>
    <r>
      <rPr>
        <sz val="11"/>
        <rFont val="Times New Roman"/>
        <family val="1"/>
      </rPr>
      <t xml:space="preserve"> gornje površine stvarno položenog i ugrađenog habajućeg sloja od asfaltbetona sukladno projektu. Sve u skladu s OTU 6-03.</t>
    </r>
  </si>
  <si>
    <t>Izvedba temelja i postavljanje stupova - nosača prometnih znakova. Iskop za temelje, izrada betonskih temelja, oblika krnje piramide sa stranama donjeg kvadrata 30 cm i gornjeg 20 cm i dubine 70 cm, od betona klase C 20/25 (MB25) s nabavom, ugradnjom i njegom betona te zatrpavanje nakon izrade temelja materijalom iz iskopa s odvozom viška materijala na deponij. Postavljanje nosača (stupova) i pričvršćivanje prometnih znakova od Fe cijevi promjera 63.5 mm sa zaštitnom vrućim pocinčavanjem prosječne debljine 85 µm odnosno dvostruki sustav iste zaštite dimenzija i vrste prema projektu prometne opreme i signalizacije a u skladu s Pravilnikom o prometnim znakovima, opremi i signalizaciji na cestama (NN33/2005.) i HRN EN 12899-1. u cijenu uključiti nabavu i postavu stupova u svježi beton dubine min 70 cm. Slobodna visina stupa ispod znaka je 1.5 m. U cijenu uključiti nabavu materijala, oplata, betona temelja. Obračun po komadu.</t>
  </si>
  <si>
    <t>Prometni znakovi obavijesti (C). Postavljanje prometnih znakova obavijesti prema projektu prometne opreme i signalizacije, a u skladu s Pravilnikom o prometnim znakovima, opremi i signalizaciji na cestama (NN 33/05, 64/05, 155/05, 14/11) i HRN EN 1116, HRN EN 12889-1, HRN EN 1790.
U cijenu uključiti  izradu i nabavu znakova s bojenjem i lijepljenjem folije, svi prijevozi, prijenosi i skladištenje, sav rad i materijal, te pričvrsni elementi i pribor za ugradnju po uvjetima iz projekta. Obračun je po broju komada pričvršćenih znakova.  Količine prema specifikaciji prometnih znakova i opreme.</t>
  </si>
  <si>
    <t>Uzdužne oznake. Izrada uzdužnih oznaka na kolniku, vrste veličine i boje prema projektu prometne opreme i signalizacije, u skladu s Pravilnikom o prometnim znakovima, opremi i signalizaciji na cestama (NN 33/2005.) i HRN EN 1436, HRN EN 1871, HRN EN 1461-1 i 2, HRN U.S4.221, HRN U.S4.222, HRN U.S4.223.
U cijenu je uključeno čišćenje kolnika neposredno prije izrade oznaka, predmarkiranja, nabava i prijevoz materijala (boja, razrjeđivač, reflektirajuće kuglice), prethodna dopuštenja i atesti te tekuća kontrola kvalitete, sav rad, pribor i oprema za izradu oznaka.</t>
  </si>
  <si>
    <t>Jednostruka puna uzdužna crta, rubna, debljine 15 cm.</t>
  </si>
  <si>
    <t xml:space="preserve">Dvostruka puna uzdužna crta, razdjelna, debljine 50 cm (15+10+15 cm) </t>
  </si>
  <si>
    <t>Isprekidana  uzdužna crta, razdjelna, duljina puno 3 prazno 3 m, debljine 15 cm.</t>
  </si>
  <si>
    <t>Jednostruka puna uzdužna crta, razdjelna, žute boje za biciklističku stazu, debljine 15 cm, sa ucrtanom oznakom i smjero bicikla na svakih 100 metara.</t>
  </si>
  <si>
    <t>Poprečne oznake na kolniku. Izrada poprečnih oznaka na kolniku prema projektu prometne opreme i signalizacije, a u skladu s Pravilnikom o prometnim znakovima, opremi i signalizaciji na cestama (NN br.33/2005.) U cijenu uključiti čišćenje kolnika neposredno prije izrade oznaka, predmarkiranja, nabava i prijevoz materijala (boja, razrjeđivač, reflektirajuće kuglice), prethodna dopuštenja i atesti te tekuća kontrola kvalitete, sav rad, pribor i oprema za izradu oznaka.</t>
  </si>
  <si>
    <t>Crta zaustavljanja, isprekidana, debljine 50cm  (HRN U.S4.225).</t>
  </si>
  <si>
    <t>Ostale oznake na kolniku. Izrada ostalih oznaka na kolniku prema projektu prometne opreme i signalizacije, a u skladu s Pravilnikom o prometnim znakovima, opremi i signalizaciji na cestama (NN br. 33/2005.). U cijenu uključiti čišćenje kolnika neposredno prije izrade oznaka, predmarkiranje, nabava i prijevoz materijala (boja, razrjeđivač, reflektirajuće kuglice), prethodna dopuštenja i atesti te tekuća kontrola kvalitete, sav rad, pribor i oprema za izradu oznaka. (HRN U.S4.229)</t>
  </si>
  <si>
    <t>Strelica jedan smjer, duljine 5 m .</t>
  </si>
  <si>
    <t>Strelica dva smjera, duljine 5 m .</t>
  </si>
  <si>
    <r>
      <t>Pješački i biciklistički prijelaz prema projektu i u skladu s HRN U.S4.227. U cijenu uključiti čiščenje kolnika neposredno prije izrade oznaka, predmarkiranja, nabava i prijevoz materijala (boja, razrjeđivač, reflektirajuće kuglice), predhodna dopuštenja i atesti te tekuća kontrola kvalitete, sav rad, pribor i oprema za izradu oznaka. Obračun je po m</t>
    </r>
    <r>
      <rPr>
        <vertAlign val="superscript"/>
        <sz val="11"/>
        <rFont val="Times New Roman"/>
        <family val="1"/>
      </rPr>
      <t xml:space="preserve">2 </t>
    </r>
    <r>
      <rPr>
        <sz val="11"/>
        <rFont val="Times New Roman"/>
        <family val="1"/>
      </rPr>
      <t>ukupne bruto površine oznake.</t>
    </r>
  </si>
  <si>
    <t xml:space="preserve">Geodetski snimak izvedenog stanja. Predaje se investitoru u cjelovitom kartiranom i digitalnom obliku. Broj primjeraka prema dogovoru s investitorom (ovisno o potrebama investitora i komunalnih poduzeća. Elaborat mora biti izrađen u apsolutnim (x, y, z) koordinatama i ovjeren od nadležnog katastarskog ureda. Mjeri se i plaća po metru trase, priključnih cesta i objekata. Sve u skladu s OTU 1-02. </t>
  </si>
  <si>
    <r>
      <t xml:space="preserve">Iskolčenje trase cjevovoda. </t>
    </r>
    <r>
      <rPr>
        <sz val="11"/>
        <rFont val="Times New Roman"/>
        <family val="1"/>
      </rPr>
      <t>Rad obuhvaća sva geodetska mjerenja, kojima se podaci iz projekta prenose na teren, osiguranje osi iskolčene trase, profiliranje, obnavljanje i održavanje iskolčenih oznaka na terenu za sve vrijeme građenja, odnosno do predaje radova investitoru. Izvođač je dužan sve točke osigurati položajno i visinski tako da ih je u toku ili po završenom radu moguće lako obnoviti. Pored osi trase izvođač je dužan osigurati i poligonske točke i repere na isti ili sličan način kao i os trase. Za vrijeme osiguranja točaka izvođač mora voditi zapisnik i skicu osiguranja, a nakon toga treba izraditi plan iskolčenja s osiguranjima svih točaka. Prije početka iskopa izvođač je dužan navedeni plan iskolčenja predati nadzornom inženjeru na uvid radi kontrole ispravnosti postupka. Izvođač ne smije početi s radovima prije nego dobije suglasnost nadzornog inženjera na ovu dokumentaciju. Iskolčenje trase provesti na temelju podataka iz projekta. Obračun po m</t>
    </r>
    <r>
      <rPr>
        <vertAlign val="superscript"/>
        <sz val="11"/>
        <rFont val="Times New Roman"/>
        <family val="1"/>
      </rPr>
      <t>1</t>
    </r>
    <r>
      <rPr>
        <sz val="11"/>
        <rFont val="Times New Roman"/>
        <family val="1"/>
      </rPr>
      <t xml:space="preserve"> iskolčene trase.</t>
    </r>
  </si>
  <si>
    <t>cjevovod V1.1</t>
  </si>
  <si>
    <r>
      <rPr>
        <b/>
        <sz val="11"/>
        <rFont val="Times New Roman"/>
        <family val="1"/>
      </rPr>
      <t>Iskop rova</t>
    </r>
    <r>
      <rPr>
        <sz val="11"/>
        <rFont val="Times New Roman"/>
        <family val="1"/>
      </rPr>
      <t xml:space="preserve"> za vodovodne cijevi u tlu bez obzira na kategorije, s odbacivanjem iskopanog materijala na jednu stranu rova, na udaljenost najmanje 1,00 m od ruba rova da bi se omogućilo nesmetano raznošenje cijevi duž rova i spuštanje u rov. Dubina rova prema uzdužnom profilu, a širina rova je određena 80 cm do profila 200 mm, osim za profil 300 mm na kojem je predviđen rov širine 90 cm. Iskop se izvodi od gotovog planuma donjeg stroja. U jediničnu cijenu uračunato je uklanjanje obrušenog materijala u rovu (u bilo kojoj fazi radova, odnosno radi vremenskih nepogoda), te eventualno crpljenje podzemne ili nadošle vode te moguće razupiranje rova. Uz pristanak nadzornog inženjera dozvoljava se proširenje rova do 10 cm na dionicama gdje su veće dubine iskopa. Rad na iskopu vrši se u lamelama dubine 0 - 2.0 i preko 2.0 m. Iskop u stijeni izvodit će se kopačem na čijem kraju se montira udarna glava ("pick hammer"). Stavka uključuje i eventualno potrebno razupiranje rova, što će se odrediti na licu mjesta za vrijeme iskopa uz suglasnost nadzornog inženjera. Obračun količina vrši se po stvarno izvedenom iskopu, ali do dimenzija predviđenih u projektu. Strane rova moraju biti ravne, a rubovi oštri. Obračun po m</t>
    </r>
    <r>
      <rPr>
        <vertAlign val="superscript"/>
        <sz val="11"/>
        <rFont val="Times New Roman"/>
        <family val="1"/>
      </rPr>
      <t>3</t>
    </r>
    <r>
      <rPr>
        <sz val="11"/>
        <rFont val="Times New Roman"/>
        <family val="1"/>
      </rPr>
      <t xml:space="preserve"> iskopanog materijala.</t>
    </r>
  </si>
  <si>
    <r>
      <rPr>
        <b/>
        <sz val="11"/>
        <rFont val="Times New Roman"/>
        <family val="1"/>
      </rPr>
      <t>Planiranje dna rova</t>
    </r>
    <r>
      <rPr>
        <sz val="11"/>
        <rFont val="Times New Roman"/>
        <family val="1"/>
      </rPr>
      <t xml:space="preserve"> cjevovoda prema projektiranoj širini i uzdužnom padu dna rova. Dno rova mora biti isplanirano na odgovarajuću točnost +/- 2 cm koja osigurava pravilno nalijeganje cijevi i mora biti tvrdo. Stavkom je predviđeno otesavanje, planiranje i djelomično nabijanje dna jarka s izbacivanjem suvišnog materijala iz rova na udaljenost min. 1,0 m od ruba rova. Obračun po m</t>
    </r>
    <r>
      <rPr>
        <vertAlign val="superscript"/>
        <sz val="11"/>
        <rFont val="Times New Roman"/>
        <family val="1"/>
      </rPr>
      <t>2</t>
    </r>
    <r>
      <rPr>
        <sz val="11"/>
        <rFont val="Times New Roman"/>
        <family val="1"/>
      </rPr>
      <t xml:space="preserve"> isplanirane površine.</t>
    </r>
  </si>
  <si>
    <r>
      <rPr>
        <b/>
        <sz val="11"/>
        <rFont val="Times New Roman"/>
        <family val="1"/>
      </rPr>
      <t>Izrada posteljice.</t>
    </r>
    <r>
      <rPr>
        <sz val="11"/>
        <rFont val="Times New Roman"/>
        <family val="1"/>
      </rPr>
      <t xml:space="preserve"> Stavka obuhvaća nabavu, dopremu, raznošenje, ubacivanje, grubo i fino planiranje te nabijanje uz vlaženje posteljice od pijeska debljine 10 cm prema poprečnom presjeku. Posteljicu nabijati ručnim nabijačima. Cijevi moraju ravnomjerno nalijegati po čitavoj dužini, a na mjestu spojeva treba ostaviti produbljenje za izradu spojeva. Obračun po m</t>
    </r>
    <r>
      <rPr>
        <vertAlign val="superscript"/>
        <sz val="11"/>
        <rFont val="Times New Roman"/>
        <family val="1"/>
      </rPr>
      <t>3</t>
    </r>
    <r>
      <rPr>
        <sz val="11"/>
        <rFont val="Times New Roman"/>
        <family val="1"/>
      </rPr>
      <t xml:space="preserve"> ugrađenog pijeska.</t>
    </r>
  </si>
  <si>
    <r>
      <rPr>
        <b/>
        <sz val="11"/>
        <rFont val="Times New Roman"/>
        <family val="1"/>
      </rPr>
      <t>Zatrpavanje rova oko i iznad cijevi</t>
    </r>
    <r>
      <rPr>
        <sz val="11"/>
        <rFont val="Times New Roman"/>
        <family val="1"/>
      </rPr>
      <t xml:space="preserve"> (pijesak ili sitni šljunak) veličine max. zrna 8 mm (zasip 1). Zatrpavanje biranim materijalom iz iskopa nije dozvoljeno. Zatrpavanje vršiti do visine 30 cm iznad tjemena cijevi, na način da spojevi cijevi ostanu slobodni sve dok se ne izvrši tlačna proba, a zatim i njih zatrpati na isti način. Pri tom će na sredini cijevi visina nasutog materijala iznad tjemena cijevi biti znatno viša od 30 cm, tako da se, nakon uspješno provedene tlačne probe, razastiranjem tog materijala može postići jednolika debljina nadsloja od 30 cm iznad tjemena cijevi duž cijelog cjevovoda i po čitavoj širini rova. U stavku uključena nabava, doprema, razvažanje duž trase, ubacivanje, razastiranje te nabijanje ručnim nabijačima. Obračun po m</t>
    </r>
    <r>
      <rPr>
        <vertAlign val="superscript"/>
        <sz val="11"/>
        <rFont val="Times New Roman"/>
        <family val="1"/>
      </rPr>
      <t>3</t>
    </r>
    <r>
      <rPr>
        <sz val="11"/>
        <rFont val="Times New Roman"/>
        <family val="1"/>
      </rPr>
      <t xml:space="preserve"> zatrpanog rova.</t>
    </r>
  </si>
  <si>
    <r>
      <rPr>
        <b/>
        <sz val="11"/>
        <rFont val="Times New Roman"/>
        <family val="1"/>
      </rPr>
      <t>Odvoz materijala</t>
    </r>
    <r>
      <rPr>
        <sz val="11"/>
        <rFont val="Times New Roman"/>
        <family val="1"/>
      </rPr>
      <t xml:space="preserve"> iz cjelokupnog iskopa</t>
    </r>
    <r>
      <rPr>
        <b/>
        <sz val="11"/>
        <rFont val="Times New Roman"/>
        <family val="1"/>
      </rPr>
      <t xml:space="preserve"> </t>
    </r>
    <r>
      <rPr>
        <sz val="11"/>
        <rFont val="Times New Roman"/>
        <family val="1"/>
      </rPr>
      <t>na privremenu deponiju, sa utovarom i istovarom. Privremenu deponiju osigurava izvođać radova! Obračun po m</t>
    </r>
    <r>
      <rPr>
        <vertAlign val="superscript"/>
        <sz val="11"/>
        <rFont val="Times New Roman"/>
        <family val="1"/>
      </rPr>
      <t>3</t>
    </r>
    <r>
      <rPr>
        <sz val="11"/>
        <rFont val="Times New Roman"/>
        <family val="1"/>
      </rPr>
      <t>.</t>
    </r>
  </si>
  <si>
    <r>
      <rPr>
        <b/>
        <sz val="11"/>
        <rFont val="Times New Roman"/>
        <family val="1"/>
      </rPr>
      <t>Dovoz materijala</t>
    </r>
    <r>
      <rPr>
        <sz val="11"/>
        <rFont val="Times New Roman"/>
        <family val="1"/>
      </rPr>
      <t xml:space="preserve"> s privremene deponije i zatrpavanje ostatka rova probranim sitnijim materijalom iz iskopa, frakcija do 12 cm (zasip 2). Materijal nabijati strojnim i ručnim nabijačima u slojevima od 30 cm do nivoa posteljice prometnice, a završni sloj sabiti na modul stišljivosti Ms </t>
    </r>
    <r>
      <rPr>
        <u val="single"/>
        <sz val="11"/>
        <rFont val="Times New Roman"/>
        <family val="1"/>
      </rPr>
      <t>&gt;</t>
    </r>
    <r>
      <rPr>
        <sz val="11"/>
        <rFont val="Times New Roman"/>
        <family val="1"/>
      </rPr>
      <t xml:space="preserve"> 40MN/m</t>
    </r>
    <r>
      <rPr>
        <vertAlign val="superscript"/>
        <sz val="11"/>
        <rFont val="Times New Roman"/>
        <family val="1"/>
      </rPr>
      <t>2</t>
    </r>
    <r>
      <rPr>
        <sz val="11"/>
        <rFont val="Times New Roman"/>
        <family val="1"/>
      </rPr>
      <t>. Obračun po m</t>
    </r>
    <r>
      <rPr>
        <vertAlign val="superscript"/>
        <sz val="11"/>
        <rFont val="Times New Roman"/>
        <family val="1"/>
      </rPr>
      <t>3</t>
    </r>
    <r>
      <rPr>
        <sz val="11"/>
        <rFont val="Times New Roman"/>
        <family val="1"/>
      </rPr>
      <t xml:space="preserve"> sraslog materijala.</t>
    </r>
  </si>
  <si>
    <r>
      <rPr>
        <b/>
        <sz val="11"/>
        <rFont val="Times New Roman"/>
        <family val="1"/>
      </rPr>
      <t>Odvoz preostalog materijala</t>
    </r>
    <r>
      <rPr>
        <sz val="11"/>
        <rFont val="Times New Roman"/>
        <family val="1"/>
      </rPr>
      <t xml:space="preserve"> s privremene deponije iz cjelokupnog iskopa cjevovoda  sa utovarom i istovarom nakon završetka svih radova. Obračun po m</t>
    </r>
    <r>
      <rPr>
        <vertAlign val="superscript"/>
        <sz val="11"/>
        <rFont val="Times New Roman"/>
        <family val="1"/>
      </rPr>
      <t>3</t>
    </r>
    <r>
      <rPr>
        <sz val="11"/>
        <rFont val="Times New Roman"/>
        <family val="1"/>
      </rPr>
      <t>.</t>
    </r>
  </si>
  <si>
    <t xml:space="preserve">BETONSKI RADOVI </t>
  </si>
  <si>
    <r>
      <rPr>
        <b/>
        <sz val="11"/>
        <rFont val="Times New Roman"/>
        <family val="1"/>
      </rPr>
      <t>Betoniranje blokova osiguranja horizontalnih krivina</t>
    </r>
    <r>
      <rPr>
        <sz val="11"/>
        <rFont val="Times New Roman"/>
        <family val="1"/>
      </rPr>
      <t xml:space="preserve"> izvan okna položaja, dimenzija i oblika datih u nacrtima za pojedine tipove. Betoniranje vršiti betonom C16/20. Svi blokovi se betoniraju prije tlačne probe. U jediničnu cijenu uračunata je potrebna oplata, dobava, ugradba, njega betona te sav drugi rad i materijal potreban za dovršenje rada. Obračun po komadu izvedenog betonskog oslonca.</t>
    </r>
  </si>
  <si>
    <t>MONTAŽERSKI RADOVI</t>
  </si>
  <si>
    <t>Specifikacija cijevi, fazonskih komada i armatura prema iskazu vodovodnog materijala i shemi čvorova. Izrada i kvaliteta prema postojećim propisima HRN, DIN, ISO. Svi fazonski komadi i armatura moraju imati zaštitu epoksidnim premazom izvana i iznutra – to je tvornički. Fazonski komadi previđeni su od lijevanog željeza (nodularni lijev i sivi lijev), a zasuni od lijevanog željeza (nodularni lijev), prema katalogu kao npr. MIV Varaždin.</t>
  </si>
  <si>
    <r>
      <rPr>
        <b/>
        <sz val="11"/>
        <rFont val="Times New Roman"/>
        <family val="1"/>
      </rPr>
      <t>Nabava, doprema i montaža lijevano željeznih DUCTILE (nodularni lijev GGG 40) vodovodnih cijevi</t>
    </r>
    <r>
      <rPr>
        <sz val="11"/>
        <rFont val="Times New Roman"/>
        <family val="1"/>
      </rPr>
      <t xml:space="preserve"> </t>
    </r>
    <r>
      <rPr>
        <sz val="11"/>
        <rFont val="Times New Roman"/>
        <family val="1"/>
      </rPr>
      <t xml:space="preserve">NATURAL klase 40 </t>
    </r>
    <r>
      <rPr>
        <sz val="11"/>
        <rFont val="Times New Roman"/>
        <family val="1"/>
      </rPr>
      <t>(prema DIN EN 545), s unutarnjom izolacijom od cementnog morta (prema DIN EN 545, odnosno DIN 2880) i</t>
    </r>
    <r>
      <rPr>
        <b/>
        <sz val="11"/>
        <rFont val="Times New Roman"/>
        <family val="1"/>
      </rPr>
      <t xml:space="preserve"> </t>
    </r>
    <r>
      <rPr>
        <sz val="11"/>
        <rFont val="Times New Roman"/>
        <family val="1"/>
      </rPr>
      <t>vanjskom zaštitom cinčano-aluminijskom prevlakom (Zn-Al) i</t>
    </r>
    <r>
      <rPr>
        <sz val="11"/>
        <rFont val="Times New Roman"/>
        <family val="1"/>
      </rPr>
      <t xml:space="preserve"> plavim epoksidnim pokrivnim slojem (cink-aluminij 400 g/m2, epoks. pokrivni sloj prema DIN EN 545). Cijevi su na spoj TYTON, pojedinačne duljine 6.0 m. Doprema i montaža uključuje dovoz cijevi do deponije na gradilištu, istovar, raznašanje do mjesta ugradnje, te spuštanje i montažu. U stavku je uračunat sav brtveni i pomoćni materijal te sav strojni i ručni rad, rezanje cijevi, obrada i premazivanje odrezanih rubova antikorozivnim sredstvom neškodljivim za vodu, a vrši se prema uputama proizvođača. Obračun po m</t>
    </r>
    <r>
      <rPr>
        <vertAlign val="superscript"/>
        <sz val="11"/>
        <rFont val="Times New Roman"/>
        <family val="1"/>
      </rPr>
      <t>1</t>
    </r>
    <r>
      <rPr>
        <sz val="11"/>
        <rFont val="Times New Roman"/>
        <family val="1"/>
      </rPr>
      <t xml:space="preserve"> ugrađene cijevi.</t>
    </r>
  </si>
  <si>
    <t>DN 300 mm naglavak TYTON</t>
  </si>
  <si>
    <r>
      <rPr>
        <b/>
        <sz val="11"/>
        <rFont val="Times New Roman"/>
        <family val="1"/>
      </rPr>
      <t>Nabava, doprema i montaža fazonskih komada od ljevanog željeza</t>
    </r>
    <r>
      <rPr>
        <sz val="11"/>
        <rFont val="Times New Roman"/>
        <family val="1"/>
      </rPr>
      <t xml:space="preserve"> (nodularni lijev) za spoj na prirubnicu prema ISO 2531 i naglavak. U stavku je uračunat sav spojni materijal (brtve, vijci, matice) za radni pritisak od 10 bara. Fazonski komadi su iz nodularnog lijeva GGG 40. Obračun po komadu.</t>
    </r>
  </si>
  <si>
    <t xml:space="preserve">EU DN 300 mm  </t>
  </si>
  <si>
    <t>MMQ 90° DN 300 mm</t>
  </si>
  <si>
    <r>
      <rPr>
        <b/>
        <sz val="11"/>
        <rFont val="Times New Roman"/>
        <family val="1"/>
      </rPr>
      <t>Ispitivanje cjevovoda na nepropusnost</t>
    </r>
    <r>
      <rPr>
        <sz val="11"/>
        <rFont val="Times New Roman"/>
        <family val="1"/>
      </rPr>
      <t xml:space="preserve"> pomoću vode na odgovarajući tlak (tlačna proba). U stavku uključena montaža i demontaža privremenog dovoda vode i spojeva, aparata za tlačenje s manometrom i kontrolnim manometrom, punjenje cjevovoda, tlačenje pumpom, ispuštanje vode i propisani ispravak eventualne neispravnosti. Prije punjenja cjevovoda vodom mora biti izvršeno osiguranje i ukrućenje na svim krivinama i krajevima cjevovoda te djelomično zatrpavanje cijevi sitnozrnastim materijalom, da bi se postigla sigurnost, da uspostavljeni pritisak ne bi pomaknuo ili digao cijevi, te oštetio spojeve i cijevi kao i doveo u opasnost radnike - montere. Prilikom ispitivanja zabranjuje se svaki rad u rovu. Punjenje cijevi vodom izvesti polagano da zrak iz cijevi može slobodno izaći. Obračun po m</t>
    </r>
    <r>
      <rPr>
        <vertAlign val="superscript"/>
        <sz val="11"/>
        <rFont val="Times New Roman"/>
        <family val="1"/>
      </rPr>
      <t>1</t>
    </r>
    <r>
      <rPr>
        <sz val="11"/>
        <rFont val="Times New Roman"/>
        <family val="1"/>
      </rPr>
      <t xml:space="preserve"> cjevovoda.</t>
    </r>
  </si>
  <si>
    <t>DN 300 mm</t>
  </si>
  <si>
    <r>
      <rPr>
        <b/>
        <sz val="11"/>
        <rFont val="Times New Roman"/>
        <family val="1"/>
      </rPr>
      <t>Čišćenje i ispiranje montiranog cjevovoda</t>
    </r>
    <r>
      <rPr>
        <sz val="11"/>
        <rFont val="Times New Roman"/>
        <family val="1"/>
      </rPr>
      <t xml:space="preserve"> nakon kompletno zatrpanog rova i uspješno izvedene tlačne probe. Ispiranje cjevovoda vrši se prema opisu u posebnim tehničkim uvjetima izvedbe cjevovoda. U cijenu su uračunata dobava vode, te sav alat, strojevi, pomoćni materijal i rad. Ispitivanje vršiti sve dok na ispustu ne počne izlaziti potpuno čista i bistra voda. Obračun po m</t>
    </r>
    <r>
      <rPr>
        <vertAlign val="superscript"/>
        <sz val="11"/>
        <rFont val="Times New Roman"/>
        <family val="1"/>
      </rPr>
      <t>1</t>
    </r>
    <r>
      <rPr>
        <sz val="11"/>
        <rFont val="Times New Roman"/>
        <family val="1"/>
      </rPr>
      <t xml:space="preserve"> cjevovoda.</t>
    </r>
  </si>
  <si>
    <r>
      <t>Obračun po m</t>
    </r>
    <r>
      <rPr>
        <vertAlign val="superscript"/>
        <sz val="11"/>
        <rFont val="Times New Roman"/>
        <family val="1"/>
      </rPr>
      <t>1</t>
    </r>
    <r>
      <rPr>
        <sz val="11"/>
        <rFont val="Times New Roman"/>
        <family val="1"/>
      </rPr>
      <t xml:space="preserve"> cjevovoda.</t>
    </r>
  </si>
  <si>
    <r>
      <rPr>
        <b/>
        <sz val="11"/>
        <rFont val="Times New Roman"/>
        <family val="1"/>
      </rPr>
      <t>Dezinfekcija montiranog cjevovoda</t>
    </r>
    <r>
      <rPr>
        <sz val="11"/>
        <rFont val="Times New Roman"/>
        <family val="1"/>
      </rPr>
      <t xml:space="preserve"> prije stavljanja istog u pogon. Nakon provedenog tlačnog ispitivanja te ispiranja cijevi pristupa se dezinfekciji cjevovoda prema priloženim tehničkim uvjetima ili posebnim uputstvima sanitarne inspekcije. Dezinfekciju provodi ovlaštena tvrtka za takve poslove. Nakon dezinfekcije otopinu ispustiti i cijevi isprati sa normalno kloriranom vodom za piće, u kojoj koncentraciju klora određuje sanitarni inspektor. Dezinfekcija se smatra uspješno provedena kada analizirani uzorak dade zadovoljavajuće rezultate. U cijenu uključen sav rad, utrošak vode, dezinfekcijskog sredstva, uzimanje i nošenje uzoraka na analizu te dobivanje atesta o sanitarnoj ispravnosti cjevovoda kod nadležne zdravstvene ustanove. Obračun po m</t>
    </r>
    <r>
      <rPr>
        <vertAlign val="superscript"/>
        <sz val="11"/>
        <rFont val="Times New Roman"/>
        <family val="1"/>
      </rPr>
      <t>1</t>
    </r>
    <r>
      <rPr>
        <sz val="11"/>
        <rFont val="Times New Roman"/>
        <family val="1"/>
      </rPr>
      <t xml:space="preserve"> cjevovoda.</t>
    </r>
  </si>
  <si>
    <r>
      <rPr>
        <b/>
        <sz val="11"/>
        <rFont val="Times New Roman"/>
        <family val="1"/>
      </rPr>
      <t>Nabava, doprema i postavljanje trake za trajno označavanje cjevovoda</t>
    </r>
    <r>
      <rPr>
        <sz val="11"/>
        <rFont val="Times New Roman"/>
        <family val="1"/>
      </rPr>
      <t xml:space="preserve"> (plava signalna vrpca s oznakom VODOVOD na 30 cm iznad tjemena cjevovoda, položene po osi cjevovoda). Traka u sebi ima metalni vodič koji mora biti propisno vezan za vodovodni element koji izlazi na površinu (hidrant ili sl.). Obračun po m</t>
    </r>
    <r>
      <rPr>
        <vertAlign val="superscript"/>
        <sz val="11"/>
        <rFont val="Times New Roman"/>
        <family val="1"/>
      </rPr>
      <t>1</t>
    </r>
    <r>
      <rPr>
        <sz val="11"/>
        <rFont val="Times New Roman"/>
        <family val="1"/>
      </rPr>
      <t xml:space="preserve"> postavljene trake.</t>
    </r>
  </si>
  <si>
    <r>
      <t xml:space="preserve">Izrada geodetskog elaborata izvedenog stanja vodovodne mreže, terena i obližnjih instalacija u apsolutnim (x,y,z) koordinatama. Elaborat se radi posebno u formi koja se zahtijeva prema propisima o izmjeri i kao takav mora biti ovjeren od nadležnog katastarskog ureda, a posebno u formi odgovarajućoj za korištenje od strane </t>
    </r>
    <r>
      <rPr>
        <i/>
        <sz val="11"/>
        <color indexed="8"/>
        <rFont val="Times New Roman"/>
        <family val="1"/>
      </rPr>
      <t>Vodovoda d.o.o. Zadar</t>
    </r>
    <r>
      <rPr>
        <sz val="11"/>
        <color indexed="8"/>
        <rFont val="Times New Roman"/>
        <family val="1"/>
      </rPr>
      <t xml:space="preserve"> za uklapanje u geografski informacijski sustav (GIS).</t>
    </r>
  </si>
  <si>
    <t>Geodetsko snimanje mora pratiti sve faze izvođenja vodovodne mreže. Dakle, osim snimanja samih cjevovoda u sklopu kojih treba prikazati i sve podzemne zaštite cijevi kao što su zacjevljenja ili obloge, moraju se za uklapanje u GIS snimiti sve ostale vodovodne građevine na mreži i svi površinski vodovodni elementi u stvarnom položaju i veličini, a to su sve vrste vodovodnih okana (okna za ogranke, muljne ispuste, zračne ventile ili sekcijske zasune), vodovodne kape iznad zasuna za ogranke (obično okrugle) ili sami zasuni s odgovarajućom standardnom shematskom oznakom i kape podzemnih hidranata ako ih ima.</t>
  </si>
  <si>
    <r>
      <t xml:space="preserve">Način prikaza svih vodovodnih elemenata mora biti u skladu sa standardom prikaza unošenja u GIS koji izvoditelj snimanja mora na vrijeme zatražiti od </t>
    </r>
    <r>
      <rPr>
        <i/>
        <sz val="11"/>
        <rFont val="Times New Roman"/>
        <family val="1"/>
      </rPr>
      <t>Vodovoda d.o.o. Zadar</t>
    </r>
    <r>
      <rPr>
        <sz val="11"/>
        <rFont val="Times New Roman"/>
        <family val="1"/>
      </rPr>
      <t>.</t>
    </r>
  </si>
  <si>
    <r>
      <t xml:space="preserve">Elaborat može dobiti ovjeru samo ako je snimanje cjevovoda u cijelosti provedeno isključivo po dostupnom - vidljivom cjevovodu i samo ako sadržava izjavu odgovorne osobe kojom se to potvrđuje. Dakle snimanje cjevovoda se obavlja isključivo prije zatrpavanja, a najbolje neposredno i sukcesivno nakon uspješno provedenih tlačnih proba po dionicama kad moraju biti </t>
    </r>
    <r>
      <rPr>
        <sz val="11"/>
        <rFont val="Times New Roman"/>
        <family val="1"/>
      </rPr>
      <t xml:space="preserve">vidljivi svi naglavci i lukovi. Elaborat se naručitelju predaje u dovoljnom broju primjeraka (u kartiranom i digitalnom obliku), od čega se za </t>
    </r>
    <r>
      <rPr>
        <i/>
        <sz val="11"/>
        <rFont val="Times New Roman"/>
        <family val="1"/>
      </rPr>
      <t xml:space="preserve">Vodovod d.o.o. Zadar </t>
    </r>
    <r>
      <rPr>
        <sz val="11"/>
        <rFont val="Times New Roman"/>
        <family val="1"/>
      </rPr>
      <t>moraju osigurati po dva kartirana i po jedan digitalni za unošenje u katastar, odnosno unošenje u GIS.</t>
    </r>
  </si>
  <si>
    <t>BETONSKI i AB RADOVI</t>
  </si>
  <si>
    <t>B</t>
  </si>
  <si>
    <t>VODOOPSKRBA</t>
  </si>
  <si>
    <t>U jediničnu cijenu uračunati i geodetsko praćenje točnosti izgradnje građevine.</t>
  </si>
  <si>
    <t>Obračun po m' trase glavnih gravitacijskih cjevovoda (uključivo s priključcima).</t>
  </si>
  <si>
    <t>a)</t>
  </si>
  <si>
    <t>fekalni kolektori</t>
  </si>
  <si>
    <t>F2a</t>
  </si>
  <si>
    <t>m'</t>
  </si>
  <si>
    <t>F20</t>
  </si>
  <si>
    <t>b)</t>
  </si>
  <si>
    <t>oborinski kolektori</t>
  </si>
  <si>
    <t xml:space="preserve">OK8a </t>
  </si>
  <si>
    <t>OK8b</t>
  </si>
  <si>
    <t>c)</t>
  </si>
  <si>
    <t>oborinski priključci slivnika</t>
  </si>
  <si>
    <r>
      <t>Strojni iskop rovova u terenu bez obzira na kategoriju, s radom pikamera, za kanalizacijske kolektore,</t>
    </r>
    <r>
      <rPr>
        <b/>
        <sz val="11"/>
        <rFont val="Times New Roman"/>
        <family val="1"/>
      </rPr>
      <t xml:space="preserve"> </t>
    </r>
    <r>
      <rPr>
        <sz val="11"/>
        <rFont val="Times New Roman"/>
        <family val="1"/>
      </rPr>
      <t>fekalne i oborinske odvodnje. Rovovi su oblika i dimenzija prema poprečnim presjecima, dubina rova u poprečnom presjeku nije konstantna. Dubine dna prema uzdužnom profilu. Kod iskopa mora se paziti na pravilno odsijecanje stranica i dna.</t>
    </r>
  </si>
  <si>
    <t>Iskopani materijal odlaže se na jednu stranu rova najmanje 1,00 m tako da se osigura nesmetan rad u rovu.</t>
  </si>
  <si>
    <t>U cijenu iskopa je uračunato i eventualno ispumpavanje vode iz rova za vrijeme izvođenja radova!</t>
  </si>
  <si>
    <t>Stavkom (jediničnom cijenom) je obračunato razupiranje i podupiranje rova.</t>
  </si>
  <si>
    <t>Dno kanala treba ručno isplanirati na točnost ± 2 cm uz zasijecanje svih neravnina. Proširenje jarka na mjestima gdje dolaze okna izvesti prema uvjetima ugradnje. Iskop prema normalnim profilima i kategoriji, prekop se neće priznati.</t>
  </si>
  <si>
    <r>
      <t>Obračun po m</t>
    </r>
    <r>
      <rPr>
        <vertAlign val="superscript"/>
        <sz val="11"/>
        <rFont val="Times New Roman"/>
        <family val="1"/>
      </rPr>
      <t>3</t>
    </r>
    <r>
      <rPr>
        <sz val="11"/>
        <rFont val="Times New Roman"/>
        <family val="1"/>
      </rPr>
      <t xml:space="preserve"> iskopanog materijala sa planiranim dnom prema projektiranom profilu.</t>
    </r>
  </si>
  <si>
    <t>fekalni i oborinski kolektori</t>
  </si>
  <si>
    <t>m³</t>
  </si>
  <si>
    <t xml:space="preserve">FK20   </t>
  </si>
  <si>
    <t>dionica 8a-7</t>
  </si>
  <si>
    <t>Strojni iskop rovova u terenu bez obzira na kategoriju, s radom pikamera za priključke slivnika. Rovovi su oblika i dimenzija prema poprečnim presjecima, dubina rova u poprečnom presjeku nije konstantna. Prosječna dubina dna 80 cm, mjereno od nivoa posteljice kolnika, širine 80 cm. Kod iskopa mora se paziti na pravilno odsijecanje stranica i dna.</t>
  </si>
  <si>
    <r>
      <t>Obračun po m</t>
    </r>
    <r>
      <rPr>
        <vertAlign val="superscript"/>
        <sz val="11"/>
        <rFont val="Times New Roman"/>
        <family val="1"/>
      </rPr>
      <t>3</t>
    </r>
    <r>
      <rPr>
        <sz val="11"/>
        <rFont val="Times New Roman"/>
        <family val="1"/>
      </rPr>
      <t xml:space="preserve"> iskopanog materijala sa planiranim dnom.</t>
    </r>
  </si>
  <si>
    <t>Strojni iskop jama za vodolovna grla. Jame su dubine 1,00 m mjereno od nivoa posteljice kolnika, tlocrtne površine 1,00×1,00 m. Iskopani materijal treba odbaciti 1,00 m od građevne jame. Dno jame mora se fino isplanirati na točnost ± 2 cm.</t>
  </si>
  <si>
    <t>Strojni iskop rova za linijsku rešetku.</t>
  </si>
  <si>
    <t>Rov je pravokutnog oblika, dimenzija 60×55 cm. Kod iskopa mora se paziti na pravilno odsijecanje stranica i dna. Iskopani materijal izbaciti na jednu stranu tako da od odbačenog materijala do rova bude čista bankina širine 100 cm radi osiguranja rada u rovu, te rada na postavljanju rešetki.</t>
  </si>
  <si>
    <t>Dno kanala treba ručno isplanirati na točnost ± 2 cm. Proširenje jarka na mjestima gdje dolaze okna izvesti prema objektu. Priznaje se iskop po normalnim profilima, prekop se neće priznati.</t>
  </si>
  <si>
    <t>L=10,0 m</t>
  </si>
  <si>
    <t>Široki iskop građevne jame za upojni bunar i separator. Dimenzije građevne jame prema detalju. Kod iskopa mora se paziti na pravilno odsijecanje stranica i dna. Dno jame mora se fino isplanirati na točnost ± 2 cm.</t>
  </si>
  <si>
    <r>
      <t>Obračun po m</t>
    </r>
    <r>
      <rPr>
        <vertAlign val="superscript"/>
        <sz val="11"/>
        <rFont val="Times New Roman"/>
        <family val="1"/>
      </rPr>
      <t>3</t>
    </r>
    <r>
      <rPr>
        <sz val="11"/>
        <rFont val="Times New Roman"/>
        <family val="1"/>
      </rPr>
      <t>.</t>
    </r>
  </si>
  <si>
    <r>
      <t>m</t>
    </r>
    <r>
      <rPr>
        <vertAlign val="superscript"/>
        <sz val="11"/>
        <rFont val="Times New Roman CE"/>
        <family val="1"/>
      </rPr>
      <t>3</t>
    </r>
  </si>
  <si>
    <r>
      <t xml:space="preserve">Bušenje rupa u tlu građevne jame upojnog bunara. Potrebno je prema detalju izbušiti rupe </t>
    </r>
    <r>
      <rPr>
        <sz val="11"/>
        <rFont val="Calibri"/>
        <family val="2"/>
      </rPr>
      <t>Ø</t>
    </r>
    <r>
      <rPr>
        <sz val="11"/>
        <rFont val="Times New Roman"/>
        <family val="1"/>
      </rPr>
      <t xml:space="preserve"> 100 cm dubine 1,0 m zbog bolje upojnosti tla unutar upojnog bunara. Obračun po komadu izbušene rupe u tlu.</t>
    </r>
  </si>
  <si>
    <t>Izrada posteljice, za kanalizacijske kolektore fekalne i oborinske odvodnje na dnu rova od sitnog materijala - pijeska ili finijeg zamjenskog materijala, debljine najmanje 10 cm s ručnim nabijanjem i po potrebi vlaženjem.</t>
  </si>
  <si>
    <t>Posteljica mora biti ravna i prilagođena obliku cijevi u uzdužnom smjeru da cijev po cijeloj duljini naliježe na istu. Podmetanje kamena ispod cijevi ili podupiranje najstrože se zabranjuje.</t>
  </si>
  <si>
    <t>Izrada posteljice, za kanalizacijske kolektore oborinske odvodnje priključaka slivnika na dnu rova i oko cijevi do visine betonske obloge cijevi od sitnog materijala - pijeska ili finijeg zamjenskog materijala, debljine najmanje 10 cm s ručnim nabijanjem i po potrebi vlaženjem.</t>
  </si>
  <si>
    <t>Zatrpavanje rova do 30 cm iznad tjemena cijevi kanalizacijskih kolektora fekalne i oborinske odvodnje sitnim materijalom - pijesak ili finiji zamjenski materijal iz pozajmišta (0-40 mm) za glavni kolektor. Materijal nabijati strojnim i ručnim nabijačima.</t>
  </si>
  <si>
    <t>Izrada kamenog nabačaja oko vanjskih zidova upojnih bunara od krupnog kamena veličine preko 20 cm bez primjese humusa. Visina nabačaja 1,70 m. Kameni nabačaj izvodi se prema detalju u projektu. Kameni nabačaj sa gornje strane zaštititi slojem geotekstila radi prodiranja sitnih čestica materija.</t>
  </si>
  <si>
    <r>
      <t>Obračun po m</t>
    </r>
    <r>
      <rPr>
        <vertAlign val="superscript"/>
        <sz val="11"/>
        <rFont val="Times New Roman CE"/>
        <family val="0"/>
      </rPr>
      <t>3</t>
    </r>
    <r>
      <rPr>
        <sz val="11"/>
        <rFont val="Times New Roman CE"/>
        <family val="1"/>
      </rPr>
      <t xml:space="preserve"> ugrađenog kamena. </t>
    </r>
  </si>
  <si>
    <t>Nabava, doprema i polaganje geotekstila, na kameni nabačaj visine 1,70 m, a ispod nasipnog kamenog materijala.</t>
  </si>
  <si>
    <r>
      <t>Projektom je predviđen geotekstil nosivosti 300 gr/m</t>
    </r>
    <r>
      <rPr>
        <vertAlign val="superscript"/>
        <sz val="11"/>
        <rFont val="Times New Roman CE"/>
        <family val="0"/>
      </rPr>
      <t>2</t>
    </r>
    <r>
      <rPr>
        <sz val="11"/>
        <rFont val="Times New Roman CE"/>
        <family val="1"/>
      </rPr>
      <t xml:space="preserve"> tipa kao kao Werkos GTX 13.0300.</t>
    </r>
  </si>
  <si>
    <t>U jediničnu cijenu uračunati dobavu, prijevoz i polaganje geotekstila, te sav rad i pomoćna sredstva potrebna za dovršenje radova.</t>
  </si>
  <si>
    <r>
      <t>Obračun po m</t>
    </r>
    <r>
      <rPr>
        <vertAlign val="superscript"/>
        <sz val="11"/>
        <rFont val="Times New Roman CE"/>
        <family val="0"/>
      </rPr>
      <t>2</t>
    </r>
    <r>
      <rPr>
        <sz val="11"/>
        <rFont val="Times New Roman CE"/>
        <family val="1"/>
      </rPr>
      <t xml:space="preserve"> položenog geotekstila.</t>
    </r>
  </si>
  <si>
    <r>
      <t>m</t>
    </r>
    <r>
      <rPr>
        <vertAlign val="superscript"/>
        <sz val="11"/>
        <rFont val="Times New Roman CE"/>
        <family val="1"/>
      </rPr>
      <t>2</t>
    </r>
  </si>
  <si>
    <t>Odvoz materijala iz cjelokupnog iskopa kanalizacijskih kolektora fekalne i oborinske odvodnje na privremenu deponiju, sa utovarom i istovarom.</t>
  </si>
  <si>
    <t>Privremenu deponiju osigurava izvođač radova!</t>
  </si>
  <si>
    <t>Koeficijent rastresitosti je 1,25.</t>
  </si>
  <si>
    <t>Odvoz materijala iz cjelokupnog iskopa upojnog bunara i separatora na privremenu deponiju, sa utovarom i istovarom.</t>
  </si>
  <si>
    <r>
      <t>Odvoz materijala iz cjelokupnog iskopa kanalizacijskih kolektora oborinske odvodnje</t>
    </r>
    <r>
      <rPr>
        <b/>
        <sz val="11"/>
        <rFont val="Times New Roman"/>
        <family val="1"/>
      </rPr>
      <t xml:space="preserve"> </t>
    </r>
    <r>
      <rPr>
        <sz val="11"/>
        <rFont val="Times New Roman"/>
        <family val="1"/>
      </rPr>
      <t>priključaka slivnika, vodolovnih grla i linijske rešetke na privremenu deponiju, sa utovarom i istovarom.</t>
    </r>
  </si>
  <si>
    <r>
      <t xml:space="preserve">Dovoz materijala s privremene deponije i zatrpavanje ostatka rova probranim sitnijim materijalom iz iskopa za kanalizacijske kolektore fekalne i oborinske odvodnje. Materijal nabijati strojnim i ručnim nabijačima u slojevima od 30 cm, a završni sloj prije izrade koloničke konstrukcije sabiti na modul stišljivosti Ms </t>
    </r>
    <r>
      <rPr>
        <u val="single"/>
        <sz val="11"/>
        <rFont val="Times New Roman"/>
        <family val="1"/>
      </rPr>
      <t>&gt;</t>
    </r>
    <r>
      <rPr>
        <sz val="11"/>
        <rFont val="Times New Roman"/>
        <family val="1"/>
      </rPr>
      <t xml:space="preserve"> 40 MN/m</t>
    </r>
    <r>
      <rPr>
        <vertAlign val="superscript"/>
        <sz val="11"/>
        <rFont val="Times New Roman"/>
        <family val="1"/>
      </rPr>
      <t>2</t>
    </r>
    <r>
      <rPr>
        <sz val="11"/>
        <rFont val="Times New Roman"/>
        <family val="1"/>
      </rPr>
      <t>.</t>
    </r>
  </si>
  <si>
    <r>
      <t>Dovoz materijala s privremene deponije i zatrpavanje ostatka rova probranim sitnijim materijalom iz iskopa za kanalizacijske kolektore oborinske odvodnje</t>
    </r>
    <r>
      <rPr>
        <b/>
        <sz val="11"/>
        <rFont val="Times New Roman"/>
        <family val="1"/>
      </rPr>
      <t xml:space="preserve"> </t>
    </r>
    <r>
      <rPr>
        <sz val="11"/>
        <rFont val="Times New Roman"/>
        <family val="1"/>
      </rPr>
      <t xml:space="preserve">priključaka slivnika. Materijal nabijati strojnim i ručnim nabijačima u slojevima od 30 cm, a završni sloj prije izrade koloničke konstrukcije sabiti na modul stišljivosti Ms </t>
    </r>
    <r>
      <rPr>
        <u val="single"/>
        <sz val="11"/>
        <rFont val="Times New Roman"/>
        <family val="1"/>
      </rPr>
      <t>&gt;</t>
    </r>
    <r>
      <rPr>
        <sz val="11"/>
        <rFont val="Times New Roman"/>
        <family val="1"/>
      </rPr>
      <t xml:space="preserve"> 40 MN/m</t>
    </r>
    <r>
      <rPr>
        <vertAlign val="superscript"/>
        <sz val="11"/>
        <rFont val="Times New Roman"/>
        <family val="1"/>
      </rPr>
      <t>2</t>
    </r>
    <r>
      <rPr>
        <sz val="11"/>
        <rFont val="Times New Roman"/>
        <family val="1"/>
      </rPr>
      <t>.</t>
    </r>
  </si>
  <si>
    <r>
      <t>Dovoz materijala s privremene deponije i zatrpavanje oko i iznad separatora i upojnog bunara probranim sitnijim materijalom iz iskopa. Materijal nabijati strojnim i ručnim nabijačima u slojevima od 30 cm, a završni sloj sabiti na modul stišljivosti Ms 40 MN/m</t>
    </r>
    <r>
      <rPr>
        <vertAlign val="superscript"/>
        <sz val="11"/>
        <rFont val="Times New Roman"/>
        <family val="1"/>
      </rPr>
      <t>2</t>
    </r>
    <r>
      <rPr>
        <sz val="11"/>
        <rFont val="Times New Roman"/>
        <family val="1"/>
      </rPr>
      <t>.</t>
    </r>
  </si>
  <si>
    <t>Odvoz preostalog materijala s privremene deponije iz cjelokupnog iskopa, sa utovarom i istovarom nakon završetka svih radova.</t>
  </si>
  <si>
    <t>fekalni kolektori - FK20</t>
  </si>
  <si>
    <t>970,0-725,0=245,0</t>
  </si>
  <si>
    <t>oborinski kolektori - dionica 8a-7</t>
  </si>
  <si>
    <t>d)</t>
  </si>
  <si>
    <t>priključci slivnika</t>
  </si>
  <si>
    <t>e)</t>
  </si>
  <si>
    <t>separator i upojni bunar</t>
  </si>
  <si>
    <t>1300,0-685,0=615,0</t>
  </si>
  <si>
    <t>f)</t>
  </si>
  <si>
    <t>linijska rešetka i vodolovna grla</t>
  </si>
  <si>
    <t>BETONSKI I AB RADOVI</t>
  </si>
  <si>
    <t>Izrada vodolovnih grla.</t>
  </si>
  <si>
    <t>Okno vodolovnog grla izvodi se od betonske ili PVC kanalizacijske cijevi Ø 400 mm. Ova cijev se polaže na betonsku podlogu površine 70×70 cm, debljine 20 cm. Podloga i obloga oko cijevi vodolovnog grla izvode se od betona C12/15, a ležaj rešetke izvodi se od betona C25/30.</t>
  </si>
  <si>
    <t>U jediničnu cijenu uračunata je dobava i ugradba cijevi, dobava, ugradba i njega betona, potrebna oplata te sav drugi rad i materijal potreban za izradu vodolovnog grla.</t>
  </si>
  <si>
    <t>Obračun po komadu izvedenog vodolovnog grla.</t>
  </si>
  <si>
    <t>OK8a + OK8b</t>
  </si>
  <si>
    <t>Dobava i ugradba linijskog odvodnog kanala tipa (npr. kao HAURATON FASSERFIX SUPER 200, L/B=1000/290 mm ili jednako vrijedni). FASSERFIX SUPER 200 tip 020. br. proizvoda 3044.</t>
  </si>
  <si>
    <t>Postavljanje prema detalju u projektu i uputama proizvođača.</t>
  </si>
  <si>
    <t xml:space="preserve">U jediničnu cijenu uračunati sav potreban materijal i rad. </t>
  </si>
  <si>
    <t>Obračun po m'.</t>
  </si>
  <si>
    <t>OK8b, L=10,0 m</t>
  </si>
  <si>
    <t>Dobava i ugradba slivnika linijskog odvodnog kanala tipa (npr. kao HAURATON FASSERFIX SUPER 300, L/B/H= 510/390/1250 mm ili jednako vrijedni).</t>
  </si>
  <si>
    <t>Slivnik je trodjelni: sastoji se od gornjeg dijela, međudijela i taložnice prema detalju u projektu.</t>
  </si>
  <si>
    <t>Otvori za priključke buše se na licu mjesta.</t>
  </si>
  <si>
    <t>U jediničnu cijenu uračunati sav potreban materijal i rad.</t>
  </si>
  <si>
    <t>Obračun po komadu.</t>
  </si>
  <si>
    <t>Izrada betonske zaštite kanalizacijskih cijevi za priključke vodolovnih grla.</t>
  </si>
  <si>
    <t>Stavka obuhvaća izradu betonske zaštite kanalizacijskih cijevi Ø 200 mm za priključke za vodolovna grla betonom C12/15. Obloga se izvodi iznad tjemena cijevi u debljini sloja od 10 cm, a u cijeloj širini rova.</t>
  </si>
  <si>
    <t>U jediničnu cijenu uračunata je dobava, ugradba i njega betona, te sav drugi rad i materijal potreban za izradu betonske zaštite.</t>
  </si>
  <si>
    <r>
      <t>Obračun po m</t>
    </r>
    <r>
      <rPr>
        <vertAlign val="superscript"/>
        <sz val="11"/>
        <rFont val="Arial"/>
        <family val="2"/>
      </rPr>
      <t>3</t>
    </r>
    <r>
      <rPr>
        <sz val="11"/>
        <rFont val="Arial"/>
        <family val="2"/>
      </rPr>
      <t>.</t>
    </r>
  </si>
  <si>
    <t xml:space="preserve">Izvedba podložnog sloja za PEHD (polietilenska) montažna revizijska okna fekalnih kolektora, armiranim betonom C25/30. U donju zonu se prije betoniranja ugrađuju mreže B500B (Q 335), a donji dio montažnog okna s kinetom se ugrađuje na odgovarajuću visinsku kotu (niveleta) u svježi beton (ojačanja ovog dijela okna s kinetom!). U dno ugraditi armaturnu mrežu B500B (Q 335) prema detalju iz projekta.
</t>
  </si>
  <si>
    <t>Dno je dimenzija 140 × 140 cm i debljine 20 cm.</t>
  </si>
  <si>
    <t>Stavkom obračunata i odgovarajuća (bočna) oplata.</t>
  </si>
  <si>
    <r>
      <t>Obračun po m</t>
    </r>
    <r>
      <rPr>
        <vertAlign val="superscript"/>
        <sz val="11"/>
        <rFont val="Times New Roman"/>
        <family val="1"/>
      </rPr>
      <t>3</t>
    </r>
    <r>
      <rPr>
        <sz val="11"/>
        <rFont val="Times New Roman"/>
        <family val="1"/>
      </rPr>
      <t xml:space="preserve"> betona uključivo bočnu</t>
    </r>
    <r>
      <rPr>
        <vertAlign val="superscript"/>
        <sz val="11"/>
        <rFont val="Times New Roman"/>
        <family val="1"/>
      </rPr>
      <t xml:space="preserve"> </t>
    </r>
    <r>
      <rPr>
        <sz val="11"/>
        <rFont val="Times New Roman"/>
        <family val="1"/>
      </rPr>
      <t>oplatu.</t>
    </r>
  </si>
  <si>
    <t xml:space="preserve">Izvedba podložnog sloja za revizijska okna oborinskog kolektora od pocinčanih čeličnih cijevi, armiranim betonom C25/30. U donju zonu se prije betoniranja ugrađuju mreže B500B (Q 335), a donji dio montažnog okna s kinetom se ugrađuje na odgovarajuću visinsku kotu (niveleta) u svježi beton (ojačanja ovog dijela okna s kinetom!). U dno ugraditi armaturnu mrežu B500B (Q 335) prema detalju iz projekta. 
</t>
  </si>
  <si>
    <t>Podložni beton se izrađuje samo za ona okna gdje je profil cijevi manji ili jednak 1000 mm.</t>
  </si>
  <si>
    <t>Dno je dimenzija 145 × 145 cm i debljine 20 cm.</t>
  </si>
  <si>
    <t>Izrada AB rasteretne ploče dimenzija 1,60×1,60 m za PEHD montažna revizijska okna fekalnih kolektora armiranim betonom C25/30.</t>
  </si>
  <si>
    <t>Rasteretna ploča postavlja se tako da se ne oslanja na tijelo PEHD okna Ø 1000 mm već se opterećenje prenosi na zbijeni materijal oko okna (zbijenost min. 92% po Proctoru u širini najmanje 50 cm od tijela okna).</t>
  </si>
  <si>
    <t>Razmak između vrha PEHD okna i AB rasteretne ploče mora iznositi najmanje 5 cm. Na propisno postavljenu AB rasteretnu ploču polaže se lijevano-željezni poklopac Ø 600 mm s okvirom i mehanizmom za podizanje (teški tip; nosivost 400 kN) na način da je gornji rub poklopca u ravnini sa kotom nivelete kolnika (prema detalju). Poklopac se mora učvrstiti betonom na AB rasteretnu ploču ili usidriti da bi spriječio pomicanje poklopca.</t>
  </si>
  <si>
    <t>Debljina ploče je 15 cm.</t>
  </si>
  <si>
    <t>Stavkom obračunata i odgovarajuća oplata.</t>
  </si>
  <si>
    <t>Izrada AB rasteretne ploče za revizijska okna od čeličnih pocinčanih cijevi oborinskih kolektora armiranim betonom C25/30.</t>
  </si>
  <si>
    <t>Rasteretna ploča postavlja se tako da se ne oslanja na tijelo okna već se opterećenje prenosi na zbijeni materijal oko okna (zbijenost min. 92% po Proctoru u širini najmanje 50 cm od tijela okna).</t>
  </si>
  <si>
    <t>Na propisno postavljenu AB rasteretnu ploču polaže se lijevano-željezni poklopac Ø 600 mm s kvadratnim okvirom i mehanizmom za podizanje (teški tip; nosivost 400 kN) na način da je gornji rub poklopca u ravnini sa kotom nivelete kolnika. Poklopac se mora učvrstiti betonom na AB rasteretnu ploču ili usidriti da bi spriječio pomicanje poklopca.</t>
  </si>
  <si>
    <t>Debljina ploče je 20 cm.</t>
  </si>
  <si>
    <r>
      <t>Obračun po m</t>
    </r>
    <r>
      <rPr>
        <vertAlign val="superscript"/>
        <sz val="11"/>
        <rFont val="Times New Roman CE"/>
        <family val="1"/>
      </rPr>
      <t>3</t>
    </r>
    <r>
      <rPr>
        <sz val="11"/>
        <rFont val="Times New Roman CE"/>
        <family val="1"/>
      </rPr>
      <t xml:space="preserve"> betona.</t>
    </r>
  </si>
  <si>
    <r>
      <t xml:space="preserve">Izrada AB zidova upojnog bunara. Zidovi upojnog bunara izvode se od betona C25/30 uz dodatak sredstva za vodonepropusnost. Debljina vanjskih zidova je 35 cm, a unutarnjih 20 cm. Visina zidova prema detaljnom nacrtu. U vanjskim zidovima ostaviti otvore </t>
    </r>
    <r>
      <rPr>
        <sz val="11"/>
        <rFont val="Arial"/>
        <family val="2"/>
      </rPr>
      <t>ø</t>
    </r>
    <r>
      <rPr>
        <sz val="11"/>
        <rFont val="Times New Roman CE"/>
        <family val="1"/>
      </rPr>
      <t xml:space="preserve"> 10 cm radi otjecanja vode u kameni nabačaj, a u unutarnjim zidovima ostaviti otvore ø 25 cm. U zidu se mora ostaviti otvor za priključak kanalizacijske cijevi kolektora. Nakon dovršene montaže priključnu cijev treba ubetonirati u otvor. Sastav betona mora biti prema posebnom ispitivanju. U stavku je uključena potrebna oplata, te ugradba, njega i ispitivanje betona, kao i obrada svih priključaka trajno elastičnim kitom radi postizanja vodonepropusnosti.</t>
    </r>
  </si>
  <si>
    <t xml:space="preserve">U cijenu uključena i potrebna bočna oplata. </t>
  </si>
  <si>
    <r>
      <t>Obračun po m</t>
    </r>
    <r>
      <rPr>
        <vertAlign val="superscript"/>
        <sz val="11"/>
        <rFont val="Times New Roman"/>
        <family val="1"/>
      </rPr>
      <t xml:space="preserve">3 </t>
    </r>
    <r>
      <rPr>
        <sz val="11"/>
        <rFont val="Times New Roman"/>
        <family val="1"/>
      </rPr>
      <t>betona i m</t>
    </r>
    <r>
      <rPr>
        <vertAlign val="superscript"/>
        <sz val="11"/>
        <rFont val="Times New Roman"/>
        <family val="1"/>
      </rPr>
      <t>2</t>
    </r>
    <r>
      <rPr>
        <sz val="11"/>
        <rFont val="Times New Roman"/>
        <family val="1"/>
      </rPr>
      <t xml:space="preserve"> oplate.</t>
    </r>
  </si>
  <si>
    <t>beton</t>
  </si>
  <si>
    <t>oplata</t>
  </si>
  <si>
    <t>Izrada AB pokrovne ploče upojnog bunara. Pokrovna ploča upojnog bunara ima pravokutni tlocrtni oblik. Izvodi se od betona C25/30 uz dodatak sredstva za vodonepropusnost. Debljina ploče je 26 cm. U ploči se ostavljaju dva otvora dimenzija 600×600 mm za lijevano željezni poklopac. U stavku je uključena potrebna oplata, kao i podupiranje oplate.</t>
  </si>
  <si>
    <r>
      <t>Obračun po m</t>
    </r>
    <r>
      <rPr>
        <vertAlign val="superscript"/>
        <sz val="11"/>
        <rFont val="Times New Roman CE"/>
        <family val="1"/>
      </rPr>
      <t>3</t>
    </r>
    <r>
      <rPr>
        <sz val="11"/>
        <rFont val="Times New Roman CE"/>
        <family val="1"/>
      </rPr>
      <t xml:space="preserve"> betona i m</t>
    </r>
    <r>
      <rPr>
        <vertAlign val="superscript"/>
        <sz val="11"/>
        <rFont val="Times New Roman CE"/>
        <family val="1"/>
      </rPr>
      <t xml:space="preserve">2 </t>
    </r>
    <r>
      <rPr>
        <sz val="11"/>
        <rFont val="Times New Roman CE"/>
        <family val="1"/>
      </rPr>
      <t>oplata.</t>
    </r>
  </si>
  <si>
    <t>Dobava, ispravljanje, čišćenje, siječenje, savijanje i ugradba armature (betonskog željeza i armaturnih mreža) armiranobetonskih dijelova okana glavnog kolektora, a prema armaturnim planovima i iskazima armatura. Obračun po kilogramu ugrađene armature.</t>
  </si>
  <si>
    <t>B500B (MAG 500/560):</t>
  </si>
  <si>
    <t>kg</t>
  </si>
  <si>
    <t>MONTERSKI RADOVI</t>
  </si>
  <si>
    <r>
      <t xml:space="preserve">Dobava, doprema i istovar na gradilišni deponij PEHD tipskih montažnih revizijskih okana </t>
    </r>
    <r>
      <rPr>
        <sz val="11"/>
        <rFont val="Arial"/>
        <family val="2"/>
      </rPr>
      <t>Ø 1000</t>
    </r>
    <r>
      <rPr>
        <sz val="11"/>
        <rFont val="Times New Roman"/>
        <family val="1"/>
      </rPr>
      <t xml:space="preserve"> mm za kanalizacijske kolektore fekalne odvodnje.</t>
    </r>
  </si>
  <si>
    <t>Okna industrijski proizvedena (višedjelna ili jednodjelna), s kinetom Ø 1000 mm oblikovanoj prema specifikaciji, srednjim dijelom Ø 1000 mm visine prema potrebnoj dubini okna i gornjim konusnim dijelom Ø 1000/600 mm.</t>
  </si>
  <si>
    <t>Spojevi cijevi kolektora na PEHD okna/cijevi trebaju biti od tvornički izvedenih obuhvatnih stezaljki sa cjevnim brtvama ili naglavkom s brtvom.</t>
  </si>
  <si>
    <t>Visina okana, tlocrtni smještaj priključaka cijevi i njihovi profili definirani su specifikacijom u glavnom projektu.</t>
  </si>
  <si>
    <t xml:space="preserve">Obračun po komadu dobavljenog okna. </t>
  </si>
  <si>
    <t>Konstrukcija revizijskih okana Ø 1000 mm od čeličnih spiralnih cijevi (tip HAMCO ili jednako vrijedni). Cijevi HELCOR 68/13 su od valovitog čeličnog lima debljine 1,50 mm. Dimenzije vala 68/13 mm, promjera 1000 mm, prema specifikaciji u izvedbenom projektu. Oznaka D je promjer cijevi u neutralnoj osi.</t>
  </si>
  <si>
    <t>Kvaliteta korištenog čelika je S280GD u skladu s normom DIN EN 10142/10143. Kvaliteta pocinčavanja je Z600 MA (600 g/m², odnosno 43μm po strani), u skladu s normom DIN EN 10346. Sve spojeve na konstrukciju oborinskog kolektora izvesti prema točnoj specifikaciji proizvođača. U stavku su uključene vodonepropusne čelične spojnice.</t>
  </si>
  <si>
    <t>Transportni troškovi dobave cijevi od valovitog lima</t>
  </si>
  <si>
    <t xml:space="preserve">Raznošenje duž rova, polaganje u rov i montaža PEHD montažnih revizijskih okana Ø 1000 mm na pripremljenu betonsku podlogu. </t>
  </si>
  <si>
    <t xml:space="preserve">Ugradnja donjeg dijela montažnog PEHD okna s kinetom Ø 1000 mm u betonsku podlogu na predviđenu visinsku kotu nivelete. </t>
  </si>
  <si>
    <t>U cijeni je i ugradnja svih spojnica, brtvi ili drugog spojnog materijala.</t>
  </si>
  <si>
    <t xml:space="preserve">Obračun po komadu potpuno ugrađenog okna. </t>
  </si>
  <si>
    <t>Raznošenje duž rova, polaganje u rov i montaža revizijskih okana Ø 1000 mm od pocinčanih čeličnih cijevi za kanalizacijske kolektore oborinske odvodnje.</t>
  </si>
  <si>
    <r>
      <t>Dobava i doprema na gradilišni deponij termoplastičnih cijevi i spojeva cijevi nazivnih krutosti SN 8 (8 kN/m</t>
    </r>
    <r>
      <rPr>
        <vertAlign val="superscript"/>
        <sz val="11"/>
        <rFont val="Times New Roman"/>
        <family val="1"/>
      </rPr>
      <t>2</t>
    </r>
    <r>
      <rPr>
        <sz val="11"/>
        <rFont val="Times New Roman"/>
        <family val="1"/>
      </rPr>
      <t>), profila 400 mm za izvedbu fekalnih kolektora.</t>
    </r>
  </si>
  <si>
    <t>Kvaliteta materijala cijevi i spojnica predviđena je kao PEHD, PVC ili PP.</t>
  </si>
  <si>
    <t>U cijenu uračunata i dobava i transport svih potrebnih spojnica za cijevi i okna i sve gumene brtve (2 komada/spoju!).</t>
  </si>
  <si>
    <t>Obračun po m'</t>
  </si>
  <si>
    <t>DN 400 mm: PEHD 361,8/400 mm, PVC 376,6/400 mm ili PP 369,6/400 mm</t>
  </si>
  <si>
    <t>F20        244,0×1,05=256,20 m</t>
  </si>
  <si>
    <t>Raznošenje duž trase rova, polaganje u rov na podlogu od pijeska te montaža (spajanje) cijevi te spajanje cijevi na okna za izvedbu fekalnih gravitacijskih kolektora.</t>
  </si>
  <si>
    <t>Stavkom obuhvaćena kontrola kvalitete cijevi i spojeva.</t>
  </si>
  <si>
    <t>Cijevi se polažu nakon komisijski preuzetog kanala. Zatrpavanje cjevovoda izvesti nakon probe vodonepropusnosti.</t>
  </si>
  <si>
    <t>fekalni kolektori DN 400 mm; SN 8</t>
  </si>
  <si>
    <t xml:space="preserve">Konstrukcija oborinskog kolektora od čeličnih spiralnih cijevi (tip HAMCO ili jednako vrijedni) za oborinske kolektore i priključke budućim prometnicama.                         </t>
  </si>
  <si>
    <t xml:space="preserve">Cijevi SPIREL T70 su od valovitog čeličnog lima debljine 1,25 mm za promjere od 300 do 900 mm i 1,6 mm za promjera od 1000 od 1300 mm. Dimenzije vala 68/13 mm, promjera prema specifikaciji.                                                                                      </t>
  </si>
  <si>
    <t>Cijevi HELCOR 76×25 su od valovitog čeličnog lima debljine 2,0 za promjere od 1300 do 2400 mm. Dimenzije vala 76/25 mm, promjera prema specifikaciji.</t>
  </si>
  <si>
    <t>Oznaka D je promjer cijevi u neutralnoj osi.</t>
  </si>
  <si>
    <t>Kvaliteta korištenog čelika je S280GD u skladu s normom DIN EN 10142/10143. Kvaliteta pocinčavanja je Z600 MA (600 g/m², odnosno 43μm po strani), u skladu s normom DIN EN 10346.</t>
  </si>
  <si>
    <t>OK8a</t>
  </si>
  <si>
    <t>D 400 mm</t>
  </si>
  <si>
    <t xml:space="preserve">D 600 mm </t>
  </si>
  <si>
    <t>D 300 mm</t>
  </si>
  <si>
    <t>Transportni troškovi dobave cijevi od valovitog lima za oborinske kolektore i priključke budućim prometnicama.</t>
  </si>
  <si>
    <t>Raznošenje duž rova, polaganje u rov i montaža čeličnih spiralnih cijevi za oborinske kolektore i priključke budućim prometnicama.</t>
  </si>
  <si>
    <t>Čelične spojnice sa gumenom brtvom za postizanje vodonepropusnog spoja. Spojnice su širine 32 cm, promjera prema specifikaciji u izvedbenom projektu. U stavku je uključena dobava materijala na gradilište.</t>
  </si>
  <si>
    <t>U cijenu uračunata i dobava i transport na gradilište svih potrebnih spojnica za cijevi i okna.</t>
  </si>
  <si>
    <t>Obračun po komadu prema profilu.</t>
  </si>
  <si>
    <t xml:space="preserve">D 300 mm  </t>
  </si>
  <si>
    <t>D 600 mm</t>
  </si>
  <si>
    <r>
      <t>Dobava i doprema na gradilišni deponij termoplastičnih cijevi i spojeva cijevi nazivnih krutosti SN 8 (8 kN/m</t>
    </r>
    <r>
      <rPr>
        <vertAlign val="superscript"/>
        <sz val="11"/>
        <rFont val="Times New Roman"/>
        <family val="1"/>
      </rPr>
      <t>2</t>
    </r>
    <r>
      <rPr>
        <sz val="11"/>
        <rFont val="Times New Roman"/>
        <family val="1"/>
      </rPr>
      <t>), profila DN 200 mm za izvedbu priključaka slivnika.</t>
    </r>
  </si>
  <si>
    <r>
      <t>Raznošenje duž trase rova, polaganje u rov na podlogu od pijeska te montaža (spajanje) cijevi SN 8 (8 kN/m</t>
    </r>
    <r>
      <rPr>
        <vertAlign val="superscript"/>
        <sz val="11"/>
        <rFont val="Times New Roman"/>
        <family val="1"/>
      </rPr>
      <t>2</t>
    </r>
    <r>
      <rPr>
        <sz val="11"/>
        <rFont val="Times New Roman"/>
        <family val="1"/>
      </rPr>
      <t>), profila DN 200 mm za izvedbu priključaka slivnika.</t>
    </r>
  </si>
  <si>
    <t>Kvaliteta materijala cijevi i spojnica predviđena je kao PEHD, PVC ili PP, u skladu s ''tehno-ekonomskom analizom'' u sklopu glavnog projekta!</t>
  </si>
  <si>
    <r>
      <t>Nabava, doprema i ugradba separatora</t>
    </r>
    <r>
      <rPr>
        <b/>
        <sz val="11"/>
        <rFont val="Times New Roman"/>
        <family val="1"/>
      </rPr>
      <t xml:space="preserve"> </t>
    </r>
    <r>
      <rPr>
        <sz val="11"/>
        <rFont val="Times New Roman"/>
        <family val="1"/>
      </rPr>
      <t>zauljenih voda "ISU" za protok 230 l/s i tri ljevanoželjezna poklopca nosivosti 400 kN. Visina okana prema detalju u projektu. U cijenu uračunati sav potreban materijal i rad prilikom ugradnje separatora.</t>
    </r>
  </si>
  <si>
    <t>Obračun po komadu ugrađenog separatora</t>
  </si>
  <si>
    <t>Za navedene cijevi i okna ponuđač je dužan u ponudi priložiti potvrdu o sukladnosti izdanu temeljem izvješća ispitnog laboratorija za ispitivanje svojstava polimernih materijala akreditiranog od strane Hrvatske akreditacijske agencije i temeljem Certifikata izdanog od potvrdbenog tijela ovlaštenog prema EN 45011 za tu vrstu materijala, te potvrdu kojom nezavisni ispitni laboratorij ovlašten prema EN ISO/IEC 17025 potvrđuje da unutrašnji zaštitni poliesterski sloj cijevi bez punila i ojačanja ima debljinu minimalno 1 mm.</t>
  </si>
  <si>
    <t>ZIDARSKI RADOVI</t>
  </si>
  <si>
    <t>Poklopce (okvire) ubetonirati nakon (kod) ugradbe nosivog sloja asfalta, jer se jedino tako može postići precizna ugradba u završni sloj asfaltnog zastora.</t>
  </si>
  <si>
    <t>Svi poklopci moraju imati izlivenu (izrezbarenu) oznaku grba Grada Zadra, a u skladu s Odlukom Poglavarstva Grada Zadra (''Glasnik Grada Zadra'' br.4/07)!</t>
  </si>
  <si>
    <t>Dobava i ugradba lijevanoželjeznih rešetki s okvirom za vodolovna grla.</t>
  </si>
  <si>
    <t>Lijevanoželjezne tipske kišne rešetke za vodolovna grla veličine 400×400 mm, nosivosti 250 kN (teški tip).</t>
  </si>
  <si>
    <t>Dobava i ugradba lijevanoželjeznih rešetki (za linijski odvodni kanal), (npr. kao HAURATON L/B/H= 500/277/40, rešetka Gusrost nosivosti 250 kN (klasa D 400), br. proizvoda 3063 ili jednako vrijedni).</t>
  </si>
  <si>
    <t>Dobava i ugradba lijevanoželjeznih rešetki za slivnik (npr.kao HAURATON FASSERFIX SUPER 300 - Gusrost klase F900 L/B/H= 500/377/40 mm, br. proizvoda 4061 ili jednako vrijedni).</t>
  </si>
  <si>
    <r>
      <t xml:space="preserve">Dobava, doprema na gradilišni deponij i ugradba lijevanoželjeznih (sivi lijev) kanalskih poklopaca, okruglog tlocrtnog oblika </t>
    </r>
    <r>
      <rPr>
        <sz val="11"/>
        <rFont val="Arial"/>
        <family val="2"/>
      </rPr>
      <t>Ø</t>
    </r>
    <r>
      <rPr>
        <sz val="11"/>
        <rFont val="Times New Roman"/>
        <family val="1"/>
      </rPr>
      <t xml:space="preserve"> 600 mm s okruglim okvirom (strojno obrađen/tokaren dosjed između poklopca i okvira) s mehanizmom za podizanje, nosivosti 250 kN  za upojne bunar.</t>
    </r>
  </si>
  <si>
    <t>Ispitivanje kanalizacijskih cijevi kolektora i priključaka na vodonepropusnost.</t>
  </si>
  <si>
    <t>Nakon montaže kanalizacijskih cijevi oborinskih kolektora, priključaka za vodolovna grla i priključaka za separatore i upojne bunare mora se izvršiti njihovo ispitivanje na vodonepropusnost. Stavka obuhvaća punjenje cijevi vodom, tlačenje na ispitni tlak od 3 bara, kontrolu spojeva cijevi, ispuštanje vode i ispravak eventualnih neispravnosti.</t>
  </si>
  <si>
    <t>Punjenje vodom mora se izvesti polagano, tako da zrak može slobodno izaći.</t>
  </si>
  <si>
    <t>U cijenu je uračunata voda potrebna za ispitivanje te sav potrebni materijal i rad.</t>
  </si>
  <si>
    <t>FK2a</t>
  </si>
  <si>
    <t>FK20</t>
  </si>
  <si>
    <t>Ispitivanje kanalizacijskih cijevi kolektora i priključaka na protočnost.</t>
  </si>
  <si>
    <t>Potrebna količina vode je polovica volumena cjevovoda.</t>
  </si>
  <si>
    <t>Izrada geodetskog elaborata izvedenog stanja.</t>
  </si>
  <si>
    <t>Radi unošenja u katastarski plan mora se nakon završetka svih radova u svezi s izgradnjom predmetne kanalizacijske mreže izraditi geodetski snimak stvarno izvedenog stanja svih kolektora i priključaka.</t>
  </si>
  <si>
    <t>Elaborat izrađen u apsolutnim (x,y,z) koordinatama u pet primjeraka mora biti ovjeren od nadzornog inženjera i od Državne geodetske uprave, Područni ured za katastar Zadar.</t>
  </si>
  <si>
    <t>pdv 25%</t>
  </si>
  <si>
    <t>C</t>
  </si>
  <si>
    <t>12.2.1. ZEMLJANI I GRAĐEVINSKI RADOVI</t>
  </si>
  <si>
    <t>Br.</t>
  </si>
  <si>
    <t>Naziv stavke</t>
  </si>
  <si>
    <t>JM</t>
  </si>
  <si>
    <t>Količina</t>
  </si>
  <si>
    <t>Cijena</t>
  </si>
  <si>
    <t>Iznos</t>
  </si>
  <si>
    <t>Strojni iskop i zatrpavanje  kanala dubine 0,8 m u zemljištu IV-V-VI kategorije, za  polaganje  energetskog kabela . Kabel položiti u sloj pješčane posteljice debljine 10 cm. Nakon postave kabela ugraditi drugi sloj pješčane posteljice u debljini od 20 cm, te na kabel ostaviti plastične štitnike i do njih bakarno uže Cu 50 mm2 , te ugraditi sloj pijeska debljini od 15 cm. Ostatak kanala zasuti sitnim  materijalom iz iskopa u slojevima po 25 cm do visine 30 cm od okolnog terena, te položiti Vrpcu upozorenja”Pozor energetski kabel”. Ostatak kanala zasuti materijalom iz iskopa. Višak materijala odvesti na deponiju, uz prethodno rasplaniranje i dovođenje terena u prvobitno stanje. U cijenu stavke potrebno je uključiti izradu i adekvatne propisne zaštitne ograde uzduž i oko rova , uz ostavljanje adekvatnih prolaza prema  pješačkim prijelazima preko rova</t>
  </si>
  <si>
    <t>m3</t>
  </si>
  <si>
    <t xml:space="preserve">Ručni iskop priručnim alatima i strojevima u zemljištu IV-V-VI kategorije na mjestima gdje je to radi sigurnosnih razloga obvezno, na križanju  kabela JR sa drugim instalacijama, u blizini okana i sl. te prema posebnim uvjetima građenja specijaliziranih organizacija za pojedinu vrstu instalacija. U pojasu zemljišta širine 1,5 m sa svake strane od osi kabela zabranjen je  rad strojevima za iskop. U blizini instalacija izvodi se odmah obvezno vertikalno razupiranje. Radove izvoditi uz maksimalan oprez i pripremu, kako bi se bezuvjetno osiguralo nesmetano funkcioniranje postojećih vodova </t>
  </si>
  <si>
    <t xml:space="preserve">Dobava i ugradnja duž kabelskog kanala pijeska granulacije 0-3 mm za izradu kabelske posteljice. Kabelska posteljica se ugrađuje u dva sloja na prvi sloj debljine 10 cm se polaže kabel a potom ostatak kabelske posteljice u debljini od 20 cm. </t>
  </si>
  <si>
    <t>Zatrpavanje kabelskog kanala, sa sitnim materijalom iz iskopa sa nabijanjem i ispitivanjem modula stišljivosti. Zatrpavanje se vrši u slojevima zbog postave bakarnog užeta i trake upozorenja. Uključno fino planiranje zatrpanog rova  prema postojećem terenu.</t>
  </si>
  <si>
    <t>Iskop rupe za postavu betonskog temelja rasvjetnog stupa (KORS-2B – 1200-III), dimenzija 120x120x130cm</t>
  </si>
  <si>
    <t>Dobava i ugradnja u zemljani kanal metalne cijevi Ø63 mm u dužini od 2 m za zaštitu kabela na križanjima kabela sa kabelima elektroveza, vodovodnom instalacijom i kanalizacijom</t>
  </si>
  <si>
    <t>Rasplaniranje terena, utovar i odvoz viška materijala iz iskopa na deponiju</t>
  </si>
  <si>
    <t>Ugradnja ostalog nespecificiranog građevinskog materijala</t>
  </si>
  <si>
    <t>kao tip Master Son T Pia Plus 70W</t>
  </si>
  <si>
    <t>kao tip Master Son T Pia Plus 150W</t>
  </si>
  <si>
    <t>m</t>
  </si>
  <si>
    <t>Dobava i ugradnja u zemljani kanal PVC štitnika dužine 1m za mehaničku zaštitu kabela.</t>
  </si>
  <si>
    <t>Dobava i ugradnja plastične vrpce upozorenja "POZOR-ENERGETSKI KABEL".</t>
  </si>
  <si>
    <t>Dobava i ugradnja u zemljani kanal na  uzemljivač odvojne stezaljke OSH 50/50 mm (dvije po spoju)</t>
  </si>
  <si>
    <t>Dobava i ugradnja na uzemljivač bakrene stopice tipa KSB 50/10 mm</t>
  </si>
  <si>
    <t>Dobava montaža i spajanje razdjelnika rasvjetnog stupa komplet s 2 (dva) osigurača 10A, stezaljkama za ulaz-izlaz kabela XP00-A4x25mm2, te stezaljkama za 2 trožilna kabela presjeka 2,5 mm2.</t>
  </si>
  <si>
    <t>Dobava, postava i spajanje gibljivog kabela kao tip FG7ORy3x2,5 mm2, za ožičenje stupa sa spajanjem na oba kraja, na razdjelniku i svjetiljci. Kabel se provlači kroz stup i konzole te spaja na razdjelniku stupa i svjetiljci. U stavci je uključen i kabel za napajanje dekorativne prigodne svečane rasvjete.</t>
  </si>
  <si>
    <t xml:space="preserve">Dobava montaža i spajanje višežilnog signalno-upravljačkog kabela, tip i broj žila prema preporuci isporučioca/proizvođača opreme, za spoj redukcijskog predspoja u svjetiljci i segmentnog kontrolera u stupu. </t>
  </si>
  <si>
    <t>Izrada spoja na uzemljenje podnožja rasvjetne svjetiljke</t>
  </si>
  <si>
    <t>Dobava i ugradnja stopice tipa: KSAB 25/12 "MP"</t>
  </si>
  <si>
    <t>Dobava, doprema i ugradnja glave kabelske 4-35 mm2 tip: EPKT-0015 "Raychem"</t>
  </si>
  <si>
    <t>12.2.3. PRIPREMNO ZAVRŠNI RADOVI</t>
  </si>
  <si>
    <t xml:space="preserve">Upoznavanje trase javne rasvjete </t>
  </si>
  <si>
    <t>Iskoličenje pozicije rasvjetnih stupova i mikrolokacije svakog stupa</t>
  </si>
  <si>
    <t>Izrada geodetsko - katastarskog elaborata  položenih vodova JR</t>
  </si>
  <si>
    <t>Izrada projekta izvedenog stanja</t>
  </si>
  <si>
    <t>Označavanje postojećih podzemnih instalacija:</t>
  </si>
  <si>
    <t>Radovi i usluge za daljinsko upravljanje i nadzor</t>
  </si>
  <si>
    <t>Mjerenje komunikacijskih parametara mreže ( gušenje, smetnje, preslušavanje,..)</t>
  </si>
  <si>
    <t>Programiranje i puštanje u rad</t>
  </si>
  <si>
    <t>Obuka korisnika</t>
  </si>
  <si>
    <t>Projekt izvedenog stanja</t>
  </si>
  <si>
    <t>Korisničke upute</t>
  </si>
  <si>
    <t>Ugađanje programskih stanja za cijelu godinu, izrada scena za 365 dana)</t>
  </si>
  <si>
    <t>CityTouch godišnja naknada</t>
  </si>
  <si>
    <t>Godišnja GSM pretplata + data paket</t>
  </si>
  <si>
    <t>kpl</t>
  </si>
  <si>
    <t>Ispitivanje izvedene instalacije prije montaže rasvjetnih stupova (kontrola izolacije kabela, neprekinutosti žila kabela, kontrola uzemljivača prije polaganja kabela. Nakon montaže rasvjetnih stupova ispitivanje i atestiranje izvedene instalacije, mjerenje otpora uzemljenja, zaštite od indirektnog napona dodira, mjerenje svjetlotehničkih parametara rasvjete iz proračuna za nivoe regulacije (min.3 nivoa npr. 80%, 60% i 40% sve u prisustvu nadzornog inženjera) te izdavanje atesta o svim ispitivanjima.</t>
  </si>
  <si>
    <t>Isklop i puštanje pod napon</t>
  </si>
  <si>
    <t>Mjerenje i izdavanje mjernog protokola</t>
  </si>
  <si>
    <t>12.2.4. REKAPITULACIJA RADOVA JAVNE RASVJETE</t>
  </si>
  <si>
    <r>
      <t>Odvoz viška materijala na stalnu deponiju na udaljenost do 10 km na deponiju koju osigurava izvođač radova te deponiranje materijala iskopa. U jediničnu cijenu uračunat utovar, prijevoz do mjesta deponije te istovar, planiranje zemlje na deponiji i plaćanje eventualnih pristojbi na deponiji. Obračun po m</t>
    </r>
    <r>
      <rPr>
        <vertAlign val="superscript"/>
        <sz val="11"/>
        <rFont val="Times New Roman"/>
        <family val="1"/>
      </rPr>
      <t>3</t>
    </r>
    <r>
      <rPr>
        <sz val="11"/>
        <rFont val="Times New Roman"/>
        <family val="1"/>
      </rPr>
      <t xml:space="preserve"> sraslog materijala.</t>
    </r>
  </si>
  <si>
    <r>
      <t xml:space="preserve">Dobava betona C25/30 i izrada betonskog temelja  za stup visine </t>
    </r>
    <r>
      <rPr>
        <b/>
        <sz val="11"/>
        <rFont val="Times New Roman"/>
        <family val="1"/>
      </rPr>
      <t>12m</t>
    </r>
    <r>
      <rPr>
        <sz val="11"/>
        <rFont val="Times New Roman"/>
        <family val="1"/>
      </rPr>
      <t xml:space="preserve"> u oplati dimenzija </t>
    </r>
    <r>
      <rPr>
        <b/>
        <sz val="11"/>
        <rFont val="Times New Roman"/>
        <family val="1"/>
      </rPr>
      <t>110x110x120cm</t>
    </r>
    <r>
      <rPr>
        <sz val="11"/>
        <rFont val="Times New Roman"/>
        <family val="1"/>
      </rPr>
      <t xml:space="preserve">. U cijenu uračunati ugradnju dvije PVC cijevi Ø50mm za uvlačenje kabela, dužine 1m i 4 temeljna vijka </t>
    </r>
    <r>
      <rPr>
        <b/>
        <sz val="11"/>
        <rFont val="Times New Roman"/>
        <family val="1"/>
      </rPr>
      <t>M27</t>
    </r>
    <r>
      <rPr>
        <sz val="11"/>
        <rFont val="Times New Roman"/>
        <family val="1"/>
      </rPr>
      <t>.</t>
    </r>
  </si>
  <si>
    <r>
      <t xml:space="preserve">Dobava i ugradnja, na betonski temelj, rasvjetnog pocinčanog stupa osmerokutnog oblika visine </t>
    </r>
    <r>
      <rPr>
        <b/>
        <sz val="11"/>
        <rFont val="Times New Roman"/>
        <family val="1"/>
      </rPr>
      <t>12m</t>
    </r>
    <r>
      <rPr>
        <sz val="11"/>
        <rFont val="Times New Roman"/>
        <family val="1"/>
      </rPr>
      <t xml:space="preserve">, predviđenog za zonu vjetra III, kao tip </t>
    </r>
    <r>
      <rPr>
        <b/>
        <sz val="11"/>
        <rFont val="Times New Roman"/>
        <family val="1"/>
      </rPr>
      <t>KORS-2B-1200 –III</t>
    </r>
    <r>
      <rPr>
        <sz val="11"/>
        <rFont val="Times New Roman"/>
        <family val="1"/>
      </rPr>
      <t xml:space="preserve"> </t>
    </r>
    <r>
      <rPr>
        <b/>
        <sz val="11"/>
        <rFont val="Times New Roman"/>
        <family val="1"/>
      </rPr>
      <t>“DALEKOVOD”.</t>
    </r>
  </si>
  <si>
    <r>
      <t>Dobava i ugradnja u zemljani kanal i do rasvjetnog stupa kabela tipa XP00-A 4x25mm</t>
    </r>
    <r>
      <rPr>
        <vertAlign val="superscript"/>
        <sz val="11"/>
        <rFont val="Times New Roman"/>
        <family val="1"/>
      </rPr>
      <t>2</t>
    </r>
    <r>
      <rPr>
        <sz val="11"/>
        <rFont val="Times New Roman"/>
        <family val="1"/>
      </rPr>
      <t>.</t>
    </r>
  </si>
  <si>
    <r>
      <t>Dobava i ugradnja u zemljani kanal bakarnog užeta Cu 50mm</t>
    </r>
    <r>
      <rPr>
        <vertAlign val="superscript"/>
        <sz val="11"/>
        <rFont val="Times New Roman"/>
        <family val="1"/>
      </rPr>
      <t>2</t>
    </r>
  </si>
  <si>
    <r>
      <t>Izrada uzemljenja stupova bakarnim užetom 50 mm</t>
    </r>
    <r>
      <rPr>
        <vertAlign val="superscript"/>
        <sz val="11"/>
        <rFont val="Times New Roman"/>
        <family val="1"/>
      </rPr>
      <t>2</t>
    </r>
    <r>
      <rPr>
        <sz val="11"/>
        <rFont val="Times New Roman"/>
        <family val="1"/>
      </rPr>
      <t xml:space="preserve"> dužine 2m pomoću vijka M10</t>
    </r>
  </si>
  <si>
    <r>
      <t>·</t>
    </r>
    <r>
      <rPr>
        <sz val="7"/>
        <rFont val="Times New Roman"/>
        <family val="1"/>
      </rPr>
      <t xml:space="preserve">        </t>
    </r>
    <r>
      <rPr>
        <sz val="11"/>
        <rFont val="Times New Roman"/>
        <family val="1"/>
      </rPr>
      <t>vodovodne</t>
    </r>
  </si>
  <si>
    <r>
      <t>·</t>
    </r>
    <r>
      <rPr>
        <sz val="7"/>
        <rFont val="Times New Roman"/>
        <family val="1"/>
      </rPr>
      <t xml:space="preserve">        </t>
    </r>
    <r>
      <rPr>
        <sz val="11"/>
        <rFont val="Times New Roman"/>
        <family val="1"/>
      </rPr>
      <t>električne</t>
    </r>
  </si>
  <si>
    <r>
      <t>·</t>
    </r>
    <r>
      <rPr>
        <sz val="7"/>
        <rFont val="Times New Roman"/>
        <family val="1"/>
      </rPr>
      <t xml:space="preserve">        </t>
    </r>
    <r>
      <rPr>
        <sz val="11"/>
        <rFont val="Times New Roman"/>
        <family val="1"/>
      </rPr>
      <t>telefonske</t>
    </r>
  </si>
  <si>
    <r>
      <t>·</t>
    </r>
    <r>
      <rPr>
        <sz val="7"/>
        <rFont val="Times New Roman"/>
        <family val="1"/>
      </rPr>
      <t xml:space="preserve">        </t>
    </r>
    <r>
      <rPr>
        <sz val="11"/>
        <rFont val="Times New Roman"/>
        <family val="1"/>
      </rPr>
      <t>otpora izolacije</t>
    </r>
  </si>
  <si>
    <r>
      <t>·</t>
    </r>
    <r>
      <rPr>
        <sz val="7"/>
        <rFont val="Times New Roman"/>
        <family val="1"/>
      </rPr>
      <t xml:space="preserve">        </t>
    </r>
    <r>
      <rPr>
        <sz val="11"/>
        <rFont val="Times New Roman"/>
        <family val="1"/>
      </rPr>
      <t>otpora uzemljenja</t>
    </r>
  </si>
  <si>
    <r>
      <t>·</t>
    </r>
    <r>
      <rPr>
        <sz val="7"/>
        <rFont val="Times New Roman"/>
        <family val="1"/>
      </rPr>
      <t xml:space="preserve">        </t>
    </r>
    <r>
      <rPr>
        <sz val="11"/>
        <rFont val="Times New Roman"/>
        <family val="1"/>
      </rPr>
      <t>otpora petlje</t>
    </r>
  </si>
  <si>
    <r>
      <t>Izrada nasipa materijalom iz iskopa dobivenog iz iskopa</t>
    </r>
    <r>
      <rPr>
        <sz val="11"/>
        <rFont val="Times New Roman"/>
        <family val="1"/>
      </rPr>
      <t>. Ovaj rad obuhvaća strojno nasipanje i razastiranje, prema potrebi vlaženje ili sušenje, planiranje nasipnih slojeva debljine i nagiba prema projektu odnosno utvrđenih pokusnom dionicom, te zbijanje s odgovarajućim sredstvima (M</t>
    </r>
    <r>
      <rPr>
        <sz val="10"/>
        <rFont val="Times New Roman"/>
        <family val="1"/>
      </rPr>
      <t>s</t>
    </r>
    <r>
      <rPr>
        <sz val="11"/>
        <rFont val="Times New Roman"/>
        <family val="1"/>
      </rPr>
      <t>&gt;40MN/m</t>
    </r>
    <r>
      <rPr>
        <vertAlign val="superscript"/>
        <sz val="11"/>
        <rFont val="Times New Roman"/>
        <family val="1"/>
      </rPr>
      <t>2</t>
    </r>
    <r>
      <rPr>
        <sz val="11"/>
        <rFont val="Times New Roman"/>
        <family val="1"/>
      </rPr>
      <t>), a prema odredbama OTU. Obračun se mjeri u m</t>
    </r>
    <r>
      <rPr>
        <vertAlign val="superscript"/>
        <sz val="11"/>
        <rFont val="Times New Roman"/>
        <family val="1"/>
      </rPr>
      <t>3</t>
    </r>
    <r>
      <rPr>
        <sz val="11"/>
        <rFont val="Times New Roman"/>
        <family val="1"/>
      </rPr>
      <t xml:space="preserve"> stvarno ugrađenog i zbijenog nasipa, a u cijenu je uključen sav rad na izradi nasipa te planiranje pokosa nasipa i čišćenje okoline, sav ostali rad, transporti i oprema, kao i ispitivanja i kontrola kakvoće. Izvedba, kontrola kakvoće i obračun prema OTU 2-09. </t>
    </r>
  </si>
  <si>
    <t>Isprekidana  uzdužna crta, razdjelna, duljina puno 1 prazno 1 m, debljine 15 cm.</t>
  </si>
  <si>
    <t>17,4+4,5+11,4+4,3+11,7+15,1+3,3+13,6+13,2+3,5+15,6+8,5+20,9</t>
  </si>
  <si>
    <t>FK2a + OK8b</t>
  </si>
  <si>
    <t>fekalni i oborinski kolektori - FK2a + OK8b</t>
  </si>
  <si>
    <t>1155,0-703,0=452,0</t>
  </si>
  <si>
    <t>95,0-59,0=36,0</t>
  </si>
  <si>
    <t>100,0-50,0=50,0</t>
  </si>
  <si>
    <t>4,0+18,0=22,0</t>
  </si>
  <si>
    <t>Izrada izravnavajućih slojeva za revizijska okna fekalnih kolektora betonom C16/20. Beton je dimenzija 160 × 160 cm i debljine 10 cm.</t>
  </si>
  <si>
    <t>F2a + F20 = 4 + 6 = 10 komada</t>
  </si>
  <si>
    <t>OK8a + OK8b = 2 + 4 = 6 komada</t>
  </si>
  <si>
    <t>F2a        179,0×1,05=187,95 m</t>
  </si>
  <si>
    <t>(17,4+4,5+11,4+4,3+11,7+15,1+3,3+13,6+13,2+3,5+15,6+8,5+20,9)*1,05=150,15</t>
  </si>
  <si>
    <t>OK8a + OK8b = 3 + 11 = 14</t>
  </si>
  <si>
    <t>komada 3+11</t>
  </si>
  <si>
    <t>3+11=14</t>
  </si>
  <si>
    <t>1.</t>
  </si>
  <si>
    <t>2.</t>
  </si>
  <si>
    <t>4.</t>
  </si>
  <si>
    <t>3.</t>
  </si>
  <si>
    <t>5.</t>
  </si>
  <si>
    <t>6.</t>
  </si>
  <si>
    <t>7.</t>
  </si>
  <si>
    <t>8.</t>
  </si>
  <si>
    <t>9.</t>
  </si>
  <si>
    <t>10.</t>
  </si>
  <si>
    <t xml:space="preserve">Dobava, montaža i spajanje adresabilnog kontrolera svjetiljke IP 65 u rasvjetnom stupu.
- dvokanalna powerline carrier komunikacija na C pojasu (125-140 kHz) sa mogućnošću  
   regeneriranja i repeticije signala
- LON bus komunikacijski protokol
- 2 x DALI linija prema svjetiljkama
- opterećenje do 400W po svjetiljci
- dvosmjerna komunikacija sa svjetiljkama (status, greška)
- IP65 kućište s priključcima
- tip kao Philips LLC7033     </t>
  </si>
  <si>
    <r>
      <t>Dobava, montaža i spajanje cestovne svjetiljke s ugrađenim redukcijskim predspojem Dynavision (regulacija nivoa od 30% do 100%), snage 150W prilagođen TELEMANAGEMENT DALI upravljanjem, modularne izvedbe s jednostavnom nadogradnjom na LED izvor svjetla, bez mijenjana kućišta svjetiljke.
- aluminijsko kućište sa ravnim difuzorom od kaljenog stakla s zaštitom IK08 prema EN 50102 
- dvostruka mehanička zaštita prostora svjetlotehnike (nakon otvaranja vanjskog poklopca u    
   zaštiti IP66, prostor svjetlotehnike i dalje ostaje zatvoren)
- izmjena opreme bez uporabe alata
- 2 vrste optike od visokokvalitetnog aluminija -&gt;99,9% FX1 i FX2 prilagođene cjevastim    
   visokotlačnim natrijevim žaruljama, Easy Fix nadogradnja na LED izvor svjetla</t>
    </r>
    <r>
      <rPr>
        <sz val="11"/>
        <color indexed="10"/>
        <rFont val="Times New Roman"/>
        <family val="1"/>
      </rPr>
      <t xml:space="preserve">
</t>
    </r>
    <r>
      <rPr>
        <sz val="11"/>
        <rFont val="Times New Roman"/>
        <family val="1"/>
      </rPr>
      <t>- mogućnost pomicanja žarulje u horizontalnom i vertikalnom smjeru</t>
    </r>
    <r>
      <rPr>
        <sz val="11"/>
        <color indexed="10"/>
        <rFont val="Times New Roman"/>
        <family val="1"/>
      </rPr>
      <t xml:space="preserve">
</t>
    </r>
    <r>
      <rPr>
        <sz val="11"/>
        <rFont val="Times New Roman"/>
        <family val="1"/>
      </rPr>
      <t>- IP66 zaštita kompletne svjetiljke prema EN60598</t>
    </r>
    <r>
      <rPr>
        <sz val="11"/>
        <color indexed="10"/>
        <rFont val="Times New Roman"/>
        <family val="1"/>
      </rPr>
      <t xml:space="preserve">
</t>
    </r>
    <r>
      <rPr>
        <sz val="11"/>
        <rFont val="Times New Roman"/>
        <family val="1"/>
      </rPr>
      <t>- regulacija snopa reflektora u 10 položaja
- ukupna svjetlosna efikasnost 87% prema EN13201</t>
    </r>
    <r>
      <rPr>
        <sz val="11"/>
        <color indexed="10"/>
        <rFont val="Times New Roman"/>
        <family val="1"/>
      </rPr>
      <t xml:space="preserve">
</t>
    </r>
    <r>
      <rPr>
        <sz val="11"/>
        <rFont val="Times New Roman"/>
        <family val="1"/>
      </rPr>
      <t>- električna klasa II prema EN 60598</t>
    </r>
    <r>
      <rPr>
        <sz val="11"/>
        <color indexed="10"/>
        <rFont val="Times New Roman"/>
        <family val="1"/>
      </rPr>
      <t xml:space="preserve">
</t>
    </r>
    <r>
      <rPr>
        <sz val="11"/>
        <rFont val="Times New Roman"/>
        <family val="1"/>
      </rPr>
      <t>- težina minimalno 17 kg radi boljeg otpora na vremenske neprilike i boljeg hlađenja pri   
   prijelazu na LED izvore</t>
    </r>
    <r>
      <rPr>
        <sz val="11"/>
        <color indexed="10"/>
        <rFont val="Times New Roman"/>
        <family val="1"/>
      </rPr>
      <t xml:space="preserve">
</t>
    </r>
    <r>
      <rPr>
        <sz val="11"/>
        <rFont val="Times New Roman"/>
        <family val="1"/>
      </rPr>
      <t>- kut nagiba svjetiljke 0 stupnjeva</t>
    </r>
    <r>
      <rPr>
        <sz val="11"/>
        <color indexed="10"/>
        <rFont val="Times New Roman"/>
        <family val="1"/>
      </rPr>
      <t xml:space="preserve">
</t>
    </r>
    <r>
      <rPr>
        <sz val="11"/>
        <rFont val="Times New Roman"/>
        <family val="1"/>
      </rPr>
      <t>- svjetiljka mora biti sukladna Zakonu o zaštiti od svjetlosnog onečišćenja čl. 9., 11., 16. i 23.</t>
    </r>
  </si>
  <si>
    <t>Svjetiljka treba zadovoljiti zahtjeve za klasu prometnice ME3c uz dolje navedene parametre proračuna (potrebno je priložiti svjetlotehnički proračun za ponuđenu svjetiljku ):
- profil ceste: cesta sa srednjim pojasom
- srednji pojas: 4,5m
- broj voznih traka: 2
- obloga ceste: CIE R2
- q0: 0,07
- širina ceste: 7m
- visina izvora svjetlosti: 12m
- razmak između svjetiljki: 52m
- udaljenost svjetiljke od ruba kolnika: 0m
- nagib svjetiljke: 0º
- faktor smanjenja: 0,8
- montaža stupova: obostrano</t>
  </si>
  <si>
    <r>
      <t>Dobava, montaža i spajanje cestovne svjetiljke s ugrađenim redukcijskim predspojem Dynavision (regulacija nivoa od 30% do 100%), snage 70W prilagođen TELEMANAGEMENT DALI upravljanjem, modularne izvedbe s jednostavnom nadogradnjom na LED izvor svjetla, bez mijenjana kućišta svjetiljke.
- aluminijsko kućište sa ravnim difuzorom od kaljenog stakla s zaštitom IK08 prema EN 50102 
- dvostruka mehanička zaštita prostora svjetlotehnike (nakon otvaranja vanjskog poklopca u    
   zaštiti IP66, prostor svjetlotehnike i dalje ostaje zatvoren)
- izmjena opreme bez uporabe alata
- optika od visokokvalitetnog aluminija -&gt;99,9% FX1 i FX2 prilagođena cjevastim visokotlačnim   
  natrijevim žaruljama, Easy Fix nadogradnja na LED izvor svjetla</t>
    </r>
    <r>
      <rPr>
        <sz val="11"/>
        <color indexed="10"/>
        <rFont val="Times New Roman"/>
        <family val="1"/>
      </rPr>
      <t xml:space="preserve">
</t>
    </r>
    <r>
      <rPr>
        <sz val="11"/>
        <rFont val="Times New Roman"/>
        <family val="1"/>
      </rPr>
      <t xml:space="preserve">- IK09 zaštita svjetiljke </t>
    </r>
    <r>
      <rPr>
        <sz val="11"/>
        <color indexed="10"/>
        <rFont val="Times New Roman"/>
        <family val="1"/>
      </rPr>
      <t xml:space="preserve">
</t>
    </r>
    <r>
      <rPr>
        <sz val="11"/>
        <rFont val="Times New Roman"/>
        <family val="1"/>
      </rPr>
      <t>- IP66 zaštita kompletne svjetiljke prema EN60598
- ukupna svjetlosna efikasnost 75% prema EN13201</t>
    </r>
    <r>
      <rPr>
        <sz val="11"/>
        <color indexed="10"/>
        <rFont val="Times New Roman"/>
        <family val="1"/>
      </rPr>
      <t xml:space="preserve">
</t>
    </r>
    <r>
      <rPr>
        <sz val="11"/>
        <rFont val="Times New Roman"/>
        <family val="1"/>
      </rPr>
      <t>- električna klasa I prema EN 60598</t>
    </r>
    <r>
      <rPr>
        <sz val="11"/>
        <color indexed="10"/>
        <rFont val="Times New Roman"/>
        <family val="1"/>
      </rPr>
      <t xml:space="preserve">
</t>
    </r>
    <r>
      <rPr>
        <sz val="11"/>
        <rFont val="Times New Roman"/>
        <family val="1"/>
      </rPr>
      <t>- težina minimalno 9 kg radi boljeg otpora na vremenske neprilike i boljeg hlađenja pri   
   prijelazu na LED izvore</t>
    </r>
    <r>
      <rPr>
        <sz val="11"/>
        <color indexed="10"/>
        <rFont val="Times New Roman"/>
        <family val="1"/>
      </rPr>
      <t xml:space="preserve">
</t>
    </r>
    <r>
      <rPr>
        <sz val="11"/>
        <rFont val="Times New Roman"/>
        <family val="1"/>
      </rPr>
      <t>- kut nagiba svjetiljke 0 stupnjeva</t>
    </r>
    <r>
      <rPr>
        <sz val="11"/>
        <color indexed="10"/>
        <rFont val="Times New Roman"/>
        <family val="1"/>
      </rPr>
      <t xml:space="preserve">
</t>
    </r>
    <r>
      <rPr>
        <sz val="11"/>
        <rFont val="Times New Roman"/>
        <family val="1"/>
      </rPr>
      <t>- svjetiljka mora biti sukladna Zakonu o zaštiti od svjetlosnog onečišćenja čl. 9., 11., 16. i 23.</t>
    </r>
  </si>
  <si>
    <t>Svjetiljka treba zadovoljiti zahtjeve za klasu šetnice S2 uz dolje navedene parametre proračuna (potrebno je priložiti svjetlotehnički proračun za ponuđenu svjetiljku ):
- udaljenost šetnice od prometnice:2m
- obloga ceste: CIE R2
- q0: 0,07
- širina šetnice: 3,2m
- visina izvora svjetlosti: 9m
- razmak između svjetiljki: 52m
- udaljenost svjetiljke od ruba kolnika: 0m
- nagib svjetiljke: 0º
- faktor smanjenja: 0,8
- montaža stupova: jednostrano</t>
  </si>
  <si>
    <t>Dobava i montaža žarulje sl. kao tip SON-TPP70W, visokotlačni natrij, svjetlosni tok minimalno 6.600 lm, temperatura boje do 2100 (oK), E-40.
Žarulja mora imati slijedeće karakteristike:
- fokusiran izvor svjetla (prozirne cjevaste žarulje-ne matirane kruškolike)
- visokotlačna natrijeva žarulja snage 70W, za montažu u grlo E40, napona 230V-240V. -
  temperatura boje svjetlosti treba iznositi od 2.000 do 2100 (oK).
- kvaliteta žarulje treba osigurati vijek trajanja rada u normalnim uvjetima eksploatacije minimum 
  20.000 sati.
- svjetlosni tok u toku vijeka trajanja rada treba biti minimalno 90% nominalne vrijednosti 
  iskoristivosti (115 lm/W), a broj žarulja u funkciji minimalno 90%. Žarulja treba imati prosječan 
  životni vijek oko 28.000 sati
- žarulja treba imati svjetlosni tok 6.600 lm i što kraće vrijeme ponovnog propaljivanja.
- žarulja mora biti kompatibilna s elektronskim i elektromagnetskim predspojnim spravama, i 
  zadovoljava WEEE standard</t>
  </si>
  <si>
    <t>Dobava i montaža žarulje sl. kao tip SON-TPP150W, visokotlačni natrij, svjetlosni tok minimalno 17.500 lm, temperatura boje do 2100 (oK), E-40.
Žarulja mora imati slijedeće karakteristike:
- fokusiran izvor svjetla (prozirne cjevaste žarulje-ne matirane kruškolike)
- visokotlačna natrijeva žarulja snage 250W, za montažu u grlo E40, napona 230V-240V. -
  temperatura boje svjetlosti treba iznositi od 2.000 do 2100 (oK).
- kvaliteta žarulje treba osigurati vijek trajanja rada u normalnim uvjetima eksploatacije minimum 
  20.000 sati.
- svjetlosni tok u toku vijeka trajanja rada treba biti minimalno 90% nominalne vrijednosti 
  iskoristivosti (115 lm/W), a broj žarulja u funkciji minimalno 90%. Žarulja treba imati prosječan 
  životni vijek oko 32.000 sati
- žarulja treba imati svjetlosni tok 17.500 lm i što kraće vrijeme ponovnog propaljivanja.
- žarulja mora biti kompatibilna s elektronskim i elektromagnetskim predspojnim spravama, i 
  zadovoljava WEEE standard</t>
  </si>
  <si>
    <t>11.</t>
  </si>
  <si>
    <t>12.</t>
  </si>
  <si>
    <t>13.</t>
  </si>
  <si>
    <t>14.</t>
  </si>
  <si>
    <t>15.</t>
  </si>
  <si>
    <t>16.</t>
  </si>
  <si>
    <t>17.</t>
  </si>
  <si>
    <t>18.</t>
  </si>
  <si>
    <t>19.</t>
  </si>
  <si>
    <t>PDV 25%</t>
  </si>
  <si>
    <t>12.2.2. ELEKTROMONTAŽNI RADOVI</t>
  </si>
  <si>
    <t>D</t>
  </si>
  <si>
    <t>JAVNA RASVJETA</t>
  </si>
  <si>
    <t>INSTALACIJA PLINA</t>
  </si>
  <si>
    <t>1. INSTALACIJA MAGISTRALNOG SREDNJETLAČNOG PLINOVODA</t>
  </si>
  <si>
    <t>Polietilenski (PE-HD)  redukcijske račve. 
Polietilenske račve su tipa kao PE-HD  SDR 11 prema DIN 16963 normi, za radne tlakove do 6 bar-a, odnosno do max. dopuštenog tlaka instalacije od 10 bar. PE-HD račvetrebaju prilagođene su za spajanje elektrozavarivanjem, te su opremljene pratećim elektrospojnicama.</t>
  </si>
  <si>
    <t>- PE-HD 225 × 20,5 mm</t>
  </si>
  <si>
    <t>- PE-HD 160 × 14,6 mm</t>
  </si>
  <si>
    <t>- PE-HD 110 × 10,5 mm</t>
  </si>
  <si>
    <t>Polietilenske (PE-HD) redukcijskije račve elemenata, tipa kao PE-HD 100 SDR 11 prema DIN 16963 normi, za radne tlakove do 6 bar-a, odnosno do max. dopuštenog tlaka instalacije od 8 bar. Račve su prilagođene za spajanje elektrozavarivanjem te su opremljene pratećim elektrospojnicama.
- PE-HD 225 - 160</t>
  </si>
  <si>
    <t>Trake za upozorenja s tekstom "POZOR-PLIN", koja se ugrađuje iznad PE-HD plinovoda. Traka je standardne izvedbe u skladu s propisima o izvedbi plinske instalacije.</t>
  </si>
  <si>
    <t>Polietilenska traka za detekciju plina, koja se ugrađuje na PE-HD plinovodi, učvršćuje sa samoljepivom trakom. U traku su ugrađene dvije žice od nehrđajućeg čelika. Traka za detekciju plina mora biti za cjelokupan plinski razvod i priključke spojena u jednu cjelinu na električnu mrežu. Krajevi se moraju izvući na fasadne ormariće na razmacima najmanje 50 m ili uz vretena ventila.</t>
  </si>
  <si>
    <t>Ispitivanja nepropusnosti pomoću zraka ili inertnog plina u skladu s propisima (prethodno i glavno ispitivanje).</t>
  </si>
  <si>
    <t>Prijevoz alata i materijala na gradilište, te povrat alata i preostalog materijala s gradilišta.</t>
  </si>
  <si>
    <t>Ispitivanje instalacije, funkcionalna proba, probni pogon, ishođenje atesta.</t>
  </si>
  <si>
    <t>Primopredaja izvedenih radova, te izrada potrebne primopredajne dokumentacije u skladu s Zakonom o gradnji, uključivo s izradom pisanih izvješća.</t>
  </si>
  <si>
    <t>Izrada potrebne dokumentacije i pisanih izvješća za potrebe tehničkog pregleda dionice plinovoda od strane nadležnih inspekcijskih službi , te prisutstvo tehničkom pregledu instalacije.</t>
  </si>
  <si>
    <t>2. OSTALI RADOVI I ISPITIVANJA</t>
  </si>
  <si>
    <t>3. GRAĐEVINSKI RADOVI</t>
  </si>
  <si>
    <t>Iskolčenje trase plinovoda sa stacioniranjem mjerodavnih točaka te kontrolom visinskih kota. Stavka uključuje i izradu nacrta iskolčenja.</t>
  </si>
  <si>
    <t>Strojni iskop  iskop rova u terenu bez obzira na kategoriju zemljišta  s odbacivanjem materijala 1 m od ruba rova. Osiguranje rova od zarušavanja i eventualno  crpljenje moguće pojave vode. Iskop rova formira se na prosječnoj dubini 1.5 m, širine 1 m.</t>
  </si>
  <si>
    <t>Izrada posteljice od pijeska na dnu rova prosječne debljine 10 cm ispod i 10 cm iznad plinovoda, a izvodi se po cijeloj širini rova.</t>
  </si>
  <si>
    <t>Zatrpavanje preostalog dijela rova (po postavljenom plinovodu) s materijalom iz iskopa (birati sitniji materijal). Zatrpavanje se obavlja u slojevima od 30 cm uz strojno nabijanje. Na zelenoj površini potrebno je izvesti nadvišenje zbog mogućeg slijeganja.</t>
  </si>
  <si>
    <t>Utovar i odvoz viška preostalog materijala od iskopa (uz sanaciju terena) na planirku ili planiranje u okoliš. U količini je uključena rastresitost materijala.</t>
  </si>
  <si>
    <t>Geodetsko i strojarsko snimanje izvedenog stanja plinovoda sa izradom svih potrebnih podloga.</t>
  </si>
  <si>
    <t xml:space="preserve">REKAPITULACIJA </t>
  </si>
  <si>
    <t>Polietilenske (PE-HD) cijevi namjenjene ugradbi na instalaciji magistralne dionice ukopanog 
plinovoda kao zaštitna cijev. Polietilenska cijev je tipa kao PE-HD  SDR 17 prema DIN 8074/8075 normi.
Stavka obuhvaća kompletan materijal potreban za ugradbu i funkcijski rad ukopanog zaštitnog PE-HD plinovoda, uključivo s odstojnim ("distantnim") prstenovima te gumenim "manšetama" na krajevima zaštitnih cijevi.
- PE HD 315x16,2</t>
  </si>
  <si>
    <t>Dobava i ugradba polietilenske (PE-HD) elektrospojnice namjenjene ugradbi na instalaciji magistralne dionice ukopanog plinovoda. Polietilenska spojnica je tipa kao PE-HD  SDR 11 prema DIN 8074/8075 normi, za radne tlakove do 6 bar-a, odnosno do max. dopuštenog tlaka instalacije od 10 bar.
- PE-HD 225 x 20,5 mm</t>
  </si>
  <si>
    <t>Polietilenski (PE-HD) cjevni lukovi 90o za ugradbu na instalaciji magistralne dionice ukopanog plinovoda.
Polietilenski cjevni lukovi su tipa kao PE-HD SDR 11 prema DIN normi, za radne tlakove do 6 bar-a, odnosno do max. dopuštenog tlaka instalacije od 8 bar. PE-HD cjevni lukovi trebaju biti prilagođeni za spajanje elektrozavarivanjem, te shodno tome kompletno opremljeni pratećim elektrospojnicama.
- PE-HD 225 x 20,5 mm</t>
  </si>
  <si>
    <t>Sitan montažni, pričvrsni materijal, kao što je plin, kisik, žica za zavarivanje, vijci, brtve, nosači plinovoda i sl., te unutrašnji transport materijala.</t>
  </si>
  <si>
    <t>Pripremno završni radovi, uključivo s upoznavanjem građevine, kontakti s nadzornom službom, usklađivanje s ostalim sudionicima u gradnji o položaju elemenata sustava, te vođenje dokumentacije gradilišta.</t>
  </si>
  <si>
    <t>Izrada nacrta izvedenog stanja, pismenih uputa za rad i održavanje, te izrada i postavljanje potrebnih natpisnih pločica na instalaciji i uličnim poklopcima (kao npr. pozicije sakupljača kondenzata, glavnih zapornih "interventnih" ventila, "gas-stop" ventila i sl.).</t>
  </si>
  <si>
    <t>Polietilenske (PE-HD) cijevi namjenjene ugradbi na Instalaciji magistralne dionice ukopanog plinovoda. 
Polietilenska cijev je tipa kao PE-HD  SDR 11 prema DIN 8074/8075 normi, za nazivni tlak 10 bar-a. PE-HD cijevi trebaju biti prilagođene za spajanje elektrospojnicama.
- PE-HD 225x20,5</t>
  </si>
  <si>
    <t>VODOVOD</t>
  </si>
  <si>
    <t>PDV (25% u kunama):</t>
  </si>
  <si>
    <t>SVEUKUPNO (sa PDV-om u kunama):</t>
  </si>
  <si>
    <t>Iskop rupe dimenzija 1,0×1,0×1,0m u zemljištu V kategorije za ugradnju tipskih temelja ormara OJR, komplet sa zatrpavanjem i odvozom materijala.</t>
  </si>
  <si>
    <t>20.</t>
  </si>
  <si>
    <t>21.</t>
  </si>
  <si>
    <t>Dobava i ugradnja u zemlju kabela tipa XP00-A4x95mm2. Kabel položiti od postojećeg ormara do novog ormara javne rasvjete.</t>
  </si>
  <si>
    <t>Dobava i ugradnja slobodno stojećeg ormara oznake RO-JR tipa kao OPN 862.2 ''PLASTOMETALIK'' sa PVC temeljem i montažnom  pločom, i sadrži sledeću opremu:
-osigurač rastavljač NH00-63A3p   kom 1
-osigurač rastavljač NH00-50A3p   kom 1
-osigurač rastavljač NH00-35A3p   kom 2
-sklopnik 63A ,230 VAC 3NO        kom 1
-preklopka 10A 1p/1-0-2 na DIN šini kom 1
-instalacijski prekidač C20A 3p, 10kA kom 1
-instalacijski prekidač B10A1p 10kA kom1
-instalacijski prekidač B6A1p 10kA kom3
-luksomat 5A/230VAC, IP65         kom 1
-odvodnik prenapona  3p 40kA      kom 1
- šuko utičnica 16/230V na DIN šinu kom 1
-lampa 20W/230V(uklop preko mikro sklopke na vratima ormara)    kom 1
-bravica distribucije                        kom 1
-pretinac za jednopolnu shemu       kom 1
-jednopolna shema izvedenog stanja  kom 1
-Cu sabirnice,potporni izolatori, ožičenje,redne stezaljke,uvodnice,instalacijske kanalice, spojni i montažni pribor i materijal</t>
  </si>
  <si>
    <t>22.</t>
  </si>
  <si>
    <t>Dobava, doprema i ugradnja glave kabelske 4-95 mm2 tip: EPKT "Raychem"</t>
  </si>
  <si>
    <t>ELEKTROENERGETSKA MREŽA</t>
  </si>
  <si>
    <t>12.3.1. ZEMLJANI I GRAĐEVINSKI RADOVI</t>
  </si>
  <si>
    <t>Strojni iskop i zatrpavanje  kanala dubine 0,8 m u zemljištu IV-V-VI kategorije, za  polaganje  energetskog kabela . Kabel položiti u sloj pješčane posteljice debljine 10 cm. Nakon postave kabela ugraditi drugi sloj pješčane posteljice u debljini od 20 cm, te na kabel ostaviti plastične štitnike i do njih bakarno uže Cu 50 mm2 , te ugraditi sloj pijeska debljini od 15 cm. Ostatak kanala zasuti sitnim  materijalom iz iskopa u slojevima po 25 cm do visine 30 cm od okolnog terena, te položiti Vrpcu upozorenja ”Pozor energetski kabel”. Ostatak kanala zasuti materijalom iz iskopa. Višak materijala odvesti na deponiju, uz prethodno rasplaniranje i dovođenje terena u prvobitno stanje. U cijenu stavke potrebno je uključiti izradu i adekvatne propisne zaštitne ograde uzduž i oko rova, uz ostavljanje adekvatnih prolaza prema  pješačkim prijelazima preko rova</t>
  </si>
  <si>
    <t>12.3.2. ELEKTROMONTAŽNI RADOVI</t>
  </si>
  <si>
    <r>
      <t>Dobava i ugradnja u zemljani kanal kabela niskonaponske mreže tipa XP00-A 4x185mm</t>
    </r>
    <r>
      <rPr>
        <vertAlign val="superscript"/>
        <sz val="11"/>
        <rFont val="Times New Roman"/>
        <family val="1"/>
      </rPr>
      <t>2</t>
    </r>
    <r>
      <rPr>
        <sz val="11"/>
        <rFont val="Times New Roman"/>
        <family val="1"/>
      </rPr>
      <t>.</t>
    </r>
  </si>
  <si>
    <t>Dobava i ugradnja u zemljani kanal kabela srednjenaponske mreže tipa tipa XHE49-A 1x185mm2.</t>
  </si>
  <si>
    <t>Dobava montaža na niskonaponski kabel završne toploskupljajuće kape za kabel promjera do 65mm, tipa 102L048-R05/S.</t>
  </si>
  <si>
    <t>Dobava montaža na srednjenaponski kabel završne toploskupljajuće kape za kabel promjera do 65mm, tipa 102L048-R05/S.</t>
  </si>
  <si>
    <t>12.3.3. PRIPREMNO ZAVRŠNI RADOVI</t>
  </si>
  <si>
    <t>REKAPITULACIJA RADOVA ELEKTROENERGETSKE MREŽE</t>
  </si>
  <si>
    <t>DTK</t>
  </si>
  <si>
    <t>12.4.1. ZEMLJANI I GRAĐEVINSKI RADOVI</t>
  </si>
  <si>
    <t>Iskop jame za zdenac MZ D1 dimenzija 90x110x110cm u zemljištu IV i V kategorije sa zatrpavanjem i odvozom viška materijala.</t>
  </si>
  <si>
    <t>Postavljanje montažnog zdenaca tip  MZ D1 78/108/101 (cm) - vanjske dimenzije, sa svim radovima.</t>
  </si>
  <si>
    <t>Polaganje cijevi PEHD Ø=50 mm
(Ova stavka sadrže sav potreban materijal i sve radove za polaganje cijevi sa odstojnim držačima direktno u zemlju; zaštita pijeskom; međusobno spajanje cijevi i uvođenje cijevi u zdence; čišćenje i provjera prohodnosti cijevi (kalibracija); postavljanje čepova na krajevima, označavanje cijevi odgovarajućim termo ili mehaničkim oznakama, postavljanje traka za upozorenje).</t>
  </si>
  <si>
    <t>Polaganje cijevi PVC Ø=110 mm
(Ova stavka sadrže sav potreban materijal i sve radove za polaganje cijevi sa odstojnim držačima direktno u zemlju; zaštita pijeskom; međusobno spajanje cijevi i uvođenje cijevi u zdence; čišćenje i provjera prohodnosti cijevi (kalibracija); postavljanje čepova na krajevima, označavanje cijevi odgovarajućim termo ili mehaničkim oznakama, postavljanje traka za upozorenje).</t>
  </si>
  <si>
    <t>12.4.2. ELEKTROMONTAŽNI RADOVI</t>
  </si>
  <si>
    <t>Dobava i ugradnja plastične vrpce upozorenja "POZOR-TK KABEL".</t>
  </si>
  <si>
    <t>Montažni zdenac D1/150 kN
78/108/101 (cm) - vanjske dimenzije</t>
  </si>
  <si>
    <t>Transportni troškovi dopreme materijala na gradilište</t>
  </si>
  <si>
    <t>Sitni spojni i nepredviđeni materijal</t>
  </si>
  <si>
    <t>12.4.3. PRIPREMNO ZAVRŠNI RADOVI</t>
  </si>
  <si>
    <t>Upoznavanje trase</t>
  </si>
  <si>
    <t>REKAPITULACIJA 1. FAZE</t>
  </si>
  <si>
    <t>REKAPITULACIJA RADOVA DTK MREŽE</t>
  </si>
  <si>
    <t>E1</t>
  </si>
  <si>
    <t>E2</t>
  </si>
  <si>
    <t>E3</t>
  </si>
  <si>
    <t>F</t>
  </si>
  <si>
    <t>OBORINSKA ODVODNJA</t>
  </si>
  <si>
    <t>FEKALNA ODVODNJA</t>
  </si>
  <si>
    <t xml:space="preserve">Iskolčenje trasa glavnih kolektora oborinske odvodnje s priključcima za buduće prometnice, parcele i slivnike te osiguranje osi i točaka trase cjevovoda. Prije početka radova treba postaviti stalne visinske točke za potrebe izvođenja radova. Iskolčenje trase treba izvršiti na osnovu podataka iz projekata.
</t>
  </si>
  <si>
    <r>
      <t>Napomena:</t>
    </r>
    <r>
      <rPr>
        <sz val="11"/>
        <rFont val="Times New Roman"/>
        <family val="1"/>
      </rPr>
      <t xml:space="preserve"> Izlaz oborinskog priključka koji se odnosi na </t>
    </r>
    <r>
      <rPr>
        <sz val="11"/>
        <rFont val="Times New Roman"/>
        <family val="1"/>
      </rPr>
      <t>gospodarsku zonu Crno</t>
    </r>
    <r>
      <rPr>
        <sz val="11"/>
        <rFont val="Times New Roman"/>
        <family val="1"/>
      </rPr>
      <t xml:space="preserve"> zatvoriti do njene izgradnje.</t>
    </r>
  </si>
  <si>
    <r>
      <t xml:space="preserve">Dobava i doprema na gradilišni deponij lijevanoželjeznih (sivi lijev) kanalskih poklopaca, okruglog tlocrtnog oblika </t>
    </r>
    <r>
      <rPr>
        <sz val="11"/>
        <rFont val="Arial"/>
        <family val="2"/>
      </rPr>
      <t>Ø</t>
    </r>
    <r>
      <rPr>
        <sz val="11"/>
        <rFont val="Times New Roman"/>
        <family val="1"/>
      </rPr>
      <t xml:space="preserve"> 600 mm s okruglim okvirom (strojno obrađen/tokaren dosjed između poklopca i okvira) s mehanizmom za podizanje, nosivosti 400 kN (teški tip) za okna od pocinčanih čeličnih cijevi oborinskih kanalizacijskih kolektora. </t>
    </r>
  </si>
  <si>
    <r>
      <t xml:space="preserve">Raznošenje duž trase i ugradba lijevanoželjeznih kanalskih poklopaca, okruglog tlocrtnog oblika </t>
    </r>
    <r>
      <rPr>
        <sz val="11"/>
        <rFont val="UniversalMath1 BT"/>
        <family val="1"/>
      </rPr>
      <t>&amp;</t>
    </r>
    <r>
      <rPr>
        <sz val="11"/>
        <rFont val="Times New Roman CE"/>
        <family val="1"/>
      </rPr>
      <t xml:space="preserve"> 600 mm s okruglim okvirom i mehanizmom za podizanje, nosivosti 25t (teški tip) za montažna okna oborinskog kolektora, s grbom Grada Zadra.</t>
    </r>
  </si>
  <si>
    <t>Nakon montaže kanalizacijskih cijevi oborinskih kolektora, priključaka za vodolovna grla i ostalih priključaka mora se izvršiti njihovo ispitivanje na protočnost. Stavka obuhvaća punjenje cijevi vodom, kontrolu spojeva cijevi, ispuštanje vode i ispravak eventualnih neispravnosti.</t>
  </si>
  <si>
    <t xml:space="preserve">Iskolčenje trasa glavnih kolektora fekalne odvodnje s priključcima za buduće prometnice i parcele te osiguranje osi i točaka trase cjevovoda. Prije početka radova treba postaviti stalne visinske točke za potrebe izvođenja radova. Iskolčenje trase treba izvršiti na osnovu podataka iz projekata.
</t>
  </si>
  <si>
    <t>Izrada posteljice, za kanalizacijske kolektore fekalne odvodnje na dnu rova od sitnog materijala - pijeska ili finijeg zamjenskog materijala, debljine najmanje 10 cm s ručnim nabijanjem i po potrebi vlaženjem.</t>
  </si>
  <si>
    <t>Zatrpavanje rova do 30 cm iznad tjemena cijevi kanalizacijskih kolektora fekalne odvodnje sitnim materijalom - pijesak ili finiji zamjenski materijal iz pozajmišta (0-40 mm) za glavni kolektor. Materijal nabijati strojnim i ručnim nabijačima.</t>
  </si>
  <si>
    <t>Odvoz materijala iz cjelokupnog iskopa kanalizacijskih kolektora fekalne odvodnje na privremenu deponiju, sa utovarom i istovarom.</t>
  </si>
  <si>
    <r>
      <t xml:space="preserve">Dovoz materijala s privremene deponije i zatrpavanje ostatka rova probranim sitnijim materijalom iz iskopa za kanalizacijske kolektore fekalne odvodnje. Materijal nabijati strojnim i ručnim nabijačima u slojevima od 30 cm, a završni sloj prije izrade koloničke konstrukcije sabiti na modul stišljivosti Ms </t>
    </r>
    <r>
      <rPr>
        <u val="single"/>
        <sz val="11"/>
        <rFont val="Times New Roman"/>
        <family val="1"/>
      </rPr>
      <t>&gt;</t>
    </r>
    <r>
      <rPr>
        <sz val="11"/>
        <rFont val="Times New Roman"/>
        <family val="1"/>
      </rPr>
      <t xml:space="preserve"> 40 MN/m</t>
    </r>
    <r>
      <rPr>
        <vertAlign val="superscript"/>
        <sz val="11"/>
        <rFont val="Times New Roman"/>
        <family val="1"/>
      </rPr>
      <t>2</t>
    </r>
    <r>
      <rPr>
        <sz val="11"/>
        <rFont val="Times New Roman"/>
        <family val="1"/>
      </rPr>
      <t>.</t>
    </r>
  </si>
  <si>
    <t>Izrada zaštite križanja projektirane fekalne  odvodnje i projektiranog vodovoda. Na mjestu gdje dolazi do međusobnog križanja projektiranih instalacija mora se izvršiti zaštita slojem betona C16/20, u širini rova, duljine min. 3,0 m, iznad i ispod cjevovoda. U jediničnu cijenu uračunata je potrebna oplata te dobava, ugradba i njega betona, te sav drugi rad i materijal potreban za dovršenje rada.</t>
  </si>
  <si>
    <r>
      <t>Napomena:</t>
    </r>
    <r>
      <rPr>
        <sz val="11"/>
        <rFont val="Times New Roman"/>
        <family val="1"/>
      </rPr>
      <t xml:space="preserve"> Izlaz fekalnog priključka koji se odnosi na </t>
    </r>
    <r>
      <rPr>
        <sz val="11"/>
        <rFont val="Times New Roman"/>
        <family val="1"/>
      </rPr>
      <t>gospodarsku zonu Crno</t>
    </r>
    <r>
      <rPr>
        <sz val="11"/>
        <rFont val="Times New Roman"/>
        <family val="1"/>
      </rPr>
      <t xml:space="preserve"> zatvoriti do njene izgradnje.</t>
    </r>
  </si>
  <si>
    <r>
      <t xml:space="preserve">Dobava i doprema na gradilišni deponij lijevanoželjeznih (sivi lijev) kanalskih poklopaca, okruglog tlocrtnog oblika </t>
    </r>
    <r>
      <rPr>
        <sz val="11"/>
        <rFont val="Arial"/>
        <family val="2"/>
      </rPr>
      <t>Ø</t>
    </r>
    <r>
      <rPr>
        <sz val="11"/>
        <rFont val="Times New Roman"/>
        <family val="1"/>
      </rPr>
      <t xml:space="preserve"> 600 mm s okruglim okvirom (strojno obrađen/tokaren dosjed između poklopca i okvira) s mehanizmom za podizanje, nosivosti 400 kN (teški tip) za montažna PEHD okna i okna od pocinčanih čeličnih cijevi fekalnih kanalizacijskih kolektora. </t>
    </r>
  </si>
  <si>
    <r>
      <t xml:space="preserve">Raznošenje duž trase i ugradba lijevanoželjeznih kanalskih poklopaca, okruglog tlocrtnog oblika </t>
    </r>
    <r>
      <rPr>
        <sz val="11"/>
        <rFont val="UniversalMath1 BT"/>
        <family val="1"/>
      </rPr>
      <t>&amp;</t>
    </r>
    <r>
      <rPr>
        <sz val="11"/>
        <rFont val="Times New Roman CE"/>
        <family val="1"/>
      </rPr>
      <t xml:space="preserve"> 600 mm s okruglim okvirom i mehanizmom za podizanje, nosivosti 25t (teški tip) za montažna PEHD okna fekalnog kolektora, s grbom Grada Zadra.</t>
    </r>
  </si>
  <si>
    <t>Nakon montaže kanalizacijskih cijevi fekalnih kolektora mora se izvršiti njihovo ispitivanje na vodonepropusnost. Stavka obuhvaća punjenje cijevi vodom, tlačenje na ispitni tlak od 3 bara, kontrolu spojeva cijevi, ispuštanje vode i ispravak eventualnih neispravnosti.</t>
  </si>
  <si>
    <t>Nakon montaže kanalizacijskih cijevi fekalnih kolektora mora se izvršiti njihovo ispitivanje na protočnost. Stavka obuhvaća punjenje cijevi vodom, kontrolu spojeva cijevi, ispuštanje vode i ispravak eventualnih neispravnosti.</t>
  </si>
</sst>
</file>

<file path=xl/styles.xml><?xml version="1.0" encoding="utf-8"?>
<styleSheet xmlns="http://schemas.openxmlformats.org/spreadsheetml/2006/main">
  <numFmts count="68">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kn&quot;\ #,##0;\-&quot;kn&quot;\ #,##0"/>
    <numFmt numFmtId="165" formatCode="&quot;kn&quot;\ #,##0;[Red]\-&quot;kn&quot;\ #,##0"/>
    <numFmt numFmtId="166" formatCode="&quot;kn&quot;\ #,##0.00;\-&quot;kn&quot;\ #,##0.00"/>
    <numFmt numFmtId="167" formatCode="&quot;kn&quot;\ #,##0.00;[Red]\-&quot;kn&quot;\ #,##0.00"/>
    <numFmt numFmtId="168" formatCode="_-&quot;kn&quot;\ * #,##0_-;\-&quot;kn&quot;\ * #,##0_-;_-&quot;kn&quot;\ * &quot;-&quot;_-;_-@_-"/>
    <numFmt numFmtId="169" formatCode="_-* #,##0_-;\-* #,##0_-;_-* &quot;-&quot;_-;_-@_-"/>
    <numFmt numFmtId="170" formatCode="_-&quot;kn&quot;\ * #,##0.00_-;\-&quot;kn&quot;\ * #,##0.00_-;_-&quot;kn&quot;\ *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d/m/yy"/>
    <numFmt numFmtId="181" formatCode="d/m/yy\ h:mm"/>
    <numFmt numFmtId="182" formatCode="#,##0.000_);[Red]\(#,##0.000\)"/>
    <numFmt numFmtId="183" formatCode="&quot;kn&quot;\ #,##0.00"/>
    <numFmt numFmtId="184" formatCode="0.00;[Red]0.00"/>
    <numFmt numFmtId="185" formatCode="0.0"/>
    <numFmt numFmtId="186" formatCode="#,##0.0"/>
    <numFmt numFmtId="187" formatCode="#,##0.000\ _k_n;[Red]\-#,##0.000\ _k_n"/>
    <numFmt numFmtId="188" formatCode="#,##0.0000\ _k_n;[Red]\-#,##0.0000\ _k_n"/>
    <numFmt numFmtId="189" formatCode="#,##0.0\ _k_n;[Red]\-#,##0.0\ _k_n"/>
    <numFmt numFmtId="190" formatCode="#,##0.000"/>
    <numFmt numFmtId="191" formatCode="#.##0.000"/>
    <numFmt numFmtId="192" formatCode="#.##0.00"/>
    <numFmt numFmtId="193" formatCode="#.##0.0"/>
    <numFmt numFmtId="194" formatCode="#.##0."/>
    <numFmt numFmtId="195" formatCode="#.##0"/>
    <numFmt numFmtId="196" formatCode="#.##"/>
    <numFmt numFmtId="197" formatCode="#.#"/>
    <numFmt numFmtId="198" formatCode="#.##0.0000"/>
    <numFmt numFmtId="199" formatCode="#"/>
    <numFmt numFmtId="200" formatCode="#.0"/>
    <numFmt numFmtId="201" formatCode="#.00"/>
    <numFmt numFmtId="202" formatCode="#.##0.0\ _k_n;[Red]\-#.##0.0\ _k_n"/>
    <numFmt numFmtId="203" formatCode="#.##0.\ _k_n;[Red]\-#.##0.\ _k_n"/>
    <numFmt numFmtId="204" formatCode="#.##.\ _k_n;[Red]\-#.##.\ _k_⵮;"/>
    <numFmt numFmtId="205" formatCode="#.##.\ _k_n;[Red]\-#.#.\ _k_⵮;"/>
    <numFmt numFmtId="206" formatCode="#.##.\ _k_n;[Red]\-#._k_⵮;"/>
    <numFmt numFmtId="207" formatCode="#.##.\ _k_n;[Red]\-#.0._k_⵮;"/>
    <numFmt numFmtId="208" formatCode="#.##.\ _k_n;[Red]\-#.00._k_⵮;"/>
    <numFmt numFmtId="209" formatCode="#.##.\ _k_n;[Red]\-#.000._k_⵮;"/>
    <numFmt numFmtId="210" formatCode="#.##.\ _k_n;[Red]\-#.0000._k_⵮;"/>
    <numFmt numFmtId="211" formatCode="#.##0.000\ _k_n;[Red]\-#.##0.000\ _k_n"/>
    <numFmt numFmtId="212" formatCode="#.##0.00\ _k_n;[Red]\-#.##0.00\ _k_n"/>
    <numFmt numFmtId="213" formatCode="#.##0.0000\ _k_n;[Red]\-#.##0.0000\ _k_n"/>
    <numFmt numFmtId="214" formatCode="0.000"/>
    <numFmt numFmtId="215" formatCode="mmm/dd"/>
    <numFmt numFmtId="216" formatCode="#,##0.00;[Red]\-#,##0.00"/>
    <numFmt numFmtId="217" formatCode="#,##0.00\ &quot;kn&quot;"/>
    <numFmt numFmtId="218" formatCode="#,##0.0000"/>
    <numFmt numFmtId="219" formatCode="[$-41A]d\.\ mmmm\ yyyy\."/>
    <numFmt numFmtId="220" formatCode="&quot;Da&quot;;&quot;Da&quot;;&quot;Ne&quot;"/>
    <numFmt numFmtId="221" formatCode="&quot;True&quot;;&quot;True&quot;;&quot;False&quot;"/>
    <numFmt numFmtId="222" formatCode="&quot;Uključeno&quot;;&quot;Uključeno&quot;;&quot;Isključeno&quot;"/>
    <numFmt numFmtId="223" formatCode="[$¥€-2]\ #,##0.00_);[Red]\([$€-2]\ #,##0.00\)"/>
  </numFmts>
  <fonts count="79">
    <font>
      <sz val="10"/>
      <name val="MS Sans Serif"/>
      <family val="0"/>
    </font>
    <font>
      <b/>
      <sz val="10"/>
      <name val="MS Sans Serif"/>
      <family val="0"/>
    </font>
    <font>
      <i/>
      <sz val="10"/>
      <name val="MS Sans Serif"/>
      <family val="0"/>
    </font>
    <font>
      <b/>
      <i/>
      <sz val="10"/>
      <name val="MS Sans Serif"/>
      <family val="0"/>
    </font>
    <font>
      <u val="single"/>
      <sz val="10"/>
      <color indexed="12"/>
      <name val="MS Sans Serif"/>
      <family val="2"/>
    </font>
    <font>
      <u val="single"/>
      <sz val="10"/>
      <color indexed="36"/>
      <name val="MS Sans Serif"/>
      <family val="2"/>
    </font>
    <font>
      <sz val="11"/>
      <name val="Times New Roman"/>
      <family val="1"/>
    </font>
    <font>
      <b/>
      <sz val="11"/>
      <name val="Times New Roman"/>
      <family val="1"/>
    </font>
    <font>
      <sz val="11"/>
      <color indexed="62"/>
      <name val="Times New Roman"/>
      <family val="1"/>
    </font>
    <font>
      <i/>
      <sz val="11"/>
      <name val="Times New Roman"/>
      <family val="1"/>
    </font>
    <font>
      <sz val="11"/>
      <color indexed="9"/>
      <name val="Times New Roman"/>
      <family val="1"/>
    </font>
    <font>
      <sz val="11"/>
      <color indexed="57"/>
      <name val="Times New Roman"/>
      <family val="1"/>
    </font>
    <font>
      <b/>
      <sz val="11"/>
      <color indexed="10"/>
      <name val="Times New Roman"/>
      <family val="1"/>
    </font>
    <font>
      <i/>
      <sz val="11"/>
      <color indexed="10"/>
      <name val="Times New Roman"/>
      <family val="1"/>
    </font>
    <font>
      <sz val="11"/>
      <color indexed="10"/>
      <name val="Times New Roman"/>
      <family val="1"/>
    </font>
    <font>
      <vertAlign val="superscript"/>
      <sz val="11"/>
      <name val="Times New Roman"/>
      <family val="1"/>
    </font>
    <font>
      <b/>
      <sz val="11"/>
      <name val="Microsoft Sans Serif"/>
      <family val="2"/>
    </font>
    <font>
      <sz val="11"/>
      <name val="Microsoft Sans Serif"/>
      <family val="2"/>
    </font>
    <font>
      <sz val="9"/>
      <name val="Arial"/>
      <family val="2"/>
    </font>
    <font>
      <b/>
      <sz val="12"/>
      <name val="Times New Roman"/>
      <family val="1"/>
    </font>
    <font>
      <sz val="12"/>
      <name val="Times New Roman"/>
      <family val="1"/>
    </font>
    <font>
      <sz val="10"/>
      <name val="Times New Roman"/>
      <family val="1"/>
    </font>
    <font>
      <sz val="11"/>
      <name val="Calibri"/>
      <family val="2"/>
    </font>
    <font>
      <sz val="11"/>
      <name val="Times New Roman CE"/>
      <family val="1"/>
    </font>
    <font>
      <sz val="7"/>
      <name val="Times New Roman"/>
      <family val="1"/>
    </font>
    <font>
      <sz val="10"/>
      <name val="Arial"/>
      <family val="2"/>
    </font>
    <font>
      <u val="single"/>
      <sz val="11"/>
      <name val="Times New Roman"/>
      <family val="1"/>
    </font>
    <font>
      <sz val="11"/>
      <color indexed="8"/>
      <name val="Times New Roman"/>
      <family val="1"/>
    </font>
    <font>
      <i/>
      <sz val="11"/>
      <color indexed="8"/>
      <name val="Times New Roman"/>
      <family val="1"/>
    </font>
    <font>
      <sz val="11"/>
      <name val="Arial"/>
      <family val="2"/>
    </font>
    <font>
      <vertAlign val="superscript"/>
      <sz val="11"/>
      <name val="Times New Roman CE"/>
      <family val="1"/>
    </font>
    <font>
      <b/>
      <sz val="11"/>
      <name val="Times New Roman CE"/>
      <family val="1"/>
    </font>
    <font>
      <vertAlign val="superscript"/>
      <sz val="11"/>
      <name val="Arial"/>
      <family val="2"/>
    </font>
    <font>
      <sz val="11"/>
      <name val="Helv"/>
      <family val="0"/>
    </font>
    <font>
      <b/>
      <sz val="11"/>
      <name val="Arial"/>
      <family val="2"/>
    </font>
    <font>
      <b/>
      <i/>
      <sz val="11"/>
      <name val="Times New Roman"/>
      <family val="1"/>
    </font>
    <font>
      <i/>
      <u val="single"/>
      <sz val="11"/>
      <name val="Times New Roman"/>
      <family val="1"/>
    </font>
    <font>
      <sz val="11"/>
      <name val="UniversalMath1 BT"/>
      <family val="1"/>
    </font>
    <font>
      <b/>
      <sz val="10"/>
      <name val="Times New Roman"/>
      <family val="1"/>
    </font>
    <font>
      <sz val="11"/>
      <name val="Symbol"/>
      <family val="1"/>
    </font>
    <font>
      <sz val="12"/>
      <name val="Arial"/>
      <family val="2"/>
    </font>
    <font>
      <b/>
      <sz val="12"/>
      <name val="Arial"/>
      <family val="2"/>
    </font>
    <font>
      <b/>
      <sz val="13"/>
      <name val="Times New Roman"/>
      <family val="1"/>
    </font>
    <font>
      <sz val="11"/>
      <color indexed="8"/>
      <name val="Calibri"/>
      <family val="2"/>
    </font>
    <font>
      <sz val="11"/>
      <color indexed="9"/>
      <name val="Calibri"/>
      <family val="2"/>
    </font>
    <font>
      <sz val="11"/>
      <color indexed="17"/>
      <name val="Calibri"/>
      <family val="2"/>
    </font>
    <font>
      <b/>
      <sz val="11"/>
      <color indexed="63"/>
      <name val="Calibri"/>
      <family val="2"/>
    </font>
    <font>
      <b/>
      <sz val="11"/>
      <color indexed="10"/>
      <name val="Calibri"/>
      <family val="2"/>
    </font>
    <font>
      <sz val="11"/>
      <color indexed="20"/>
      <name val="Calibri"/>
      <family val="2"/>
    </font>
    <font>
      <sz val="18"/>
      <color indexed="57"/>
      <name val="Calibri Light"/>
      <family val="2"/>
    </font>
    <font>
      <b/>
      <sz val="15"/>
      <color indexed="57"/>
      <name val="Calibri"/>
      <family val="2"/>
    </font>
    <font>
      <b/>
      <sz val="13"/>
      <color indexed="57"/>
      <name val="Calibri"/>
      <family val="2"/>
    </font>
    <font>
      <b/>
      <sz val="11"/>
      <color indexed="57"/>
      <name val="Calibri"/>
      <family val="2"/>
    </font>
    <font>
      <sz val="11"/>
      <color indexed="19"/>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62"/>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1"/>
      <color rgb="FFFA7D00"/>
      <name val="Calibri"/>
      <family val="2"/>
    </font>
    <font>
      <sz val="11"/>
      <color rgb="FF9C0006"/>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
      <sz val="11"/>
      <color rgb="FFFF0000"/>
      <name val="Times New Roman"/>
      <family val="1"/>
    </font>
    <font>
      <sz val="10"/>
      <color rgb="FF00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s>
  <borders count="20">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style="thin"/>
      <right>
        <color indexed="63"/>
      </right>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style="thin"/>
      <right>
        <color indexed="63"/>
      </right>
      <top>
        <color indexed="63"/>
      </top>
      <bottom>
        <color indexed="63"/>
      </bottom>
    </border>
    <border>
      <left>
        <color indexed="63"/>
      </left>
      <right>
        <color indexed="63"/>
      </right>
      <top style="thin"/>
      <bottom style="thin"/>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0" fillId="20" borderId="1" applyNumberFormat="0" applyFont="0" applyAlignment="0" applyProtection="0"/>
    <xf numFmtId="0" fontId="62" fillId="21" borderId="0" applyNumberFormat="0" applyBorder="0" applyAlignment="0" applyProtection="0"/>
    <xf numFmtId="0" fontId="4" fillId="0" borderId="0" applyNumberFormat="0" applyFill="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1" fillId="26" borderId="0" applyNumberFormat="0" applyBorder="0" applyAlignment="0" applyProtection="0"/>
    <xf numFmtId="0" fontId="61" fillId="27" borderId="0" applyNumberFormat="0" applyBorder="0" applyAlignment="0" applyProtection="0"/>
    <xf numFmtId="0" fontId="63" fillId="28" borderId="2" applyNumberFormat="0" applyAlignment="0" applyProtection="0"/>
    <xf numFmtId="0" fontId="64" fillId="28" borderId="3" applyNumberFormat="0" applyAlignment="0" applyProtection="0"/>
    <xf numFmtId="0" fontId="65" fillId="29" borderId="0" applyNumberFormat="0" applyBorder="0" applyAlignment="0" applyProtection="0"/>
    <xf numFmtId="0" fontId="66" fillId="0" borderId="0" applyNumberFormat="0" applyFill="0" applyBorder="0" applyAlignment="0" applyProtection="0"/>
    <xf numFmtId="0" fontId="67" fillId="0" borderId="4" applyNumberFormat="0" applyFill="0" applyAlignment="0" applyProtection="0"/>
    <xf numFmtId="0" fontId="68" fillId="0" borderId="5" applyNumberFormat="0" applyFill="0" applyAlignment="0" applyProtection="0"/>
    <xf numFmtId="0" fontId="69" fillId="0" borderId="6" applyNumberFormat="0" applyFill="0" applyAlignment="0" applyProtection="0"/>
    <xf numFmtId="0" fontId="69" fillId="0" borderId="0" applyNumberFormat="0" applyFill="0" applyBorder="0" applyAlignment="0" applyProtection="0"/>
    <xf numFmtId="0" fontId="70" fillId="30" borderId="0" applyNumberFormat="0" applyBorder="0" applyAlignment="0" applyProtection="0"/>
    <xf numFmtId="0" fontId="25" fillId="0" borderId="0">
      <alignment/>
      <protection/>
    </xf>
    <xf numFmtId="9" fontId="0" fillId="0" borderId="0" applyFont="0" applyFill="0" applyBorder="0" applyAlignment="0" applyProtection="0"/>
    <xf numFmtId="0" fontId="71" fillId="0" borderId="7" applyNumberFormat="0" applyFill="0" applyAlignment="0" applyProtection="0"/>
    <xf numFmtId="0" fontId="5" fillId="0" borderId="0" applyNumberFormat="0" applyFill="0" applyBorder="0" applyAlignment="0" applyProtection="0"/>
    <xf numFmtId="0" fontId="72" fillId="31" borderId="8" applyNumberFormat="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5" fillId="0" borderId="9" applyNumberFormat="0" applyFill="0" applyAlignment="0" applyProtection="0"/>
    <xf numFmtId="0" fontId="76" fillId="32" borderId="3" applyNumberFormat="0" applyAlignment="0" applyProtection="0"/>
    <xf numFmtId="175" fontId="0" fillId="0" borderId="0" applyFont="0" applyFill="0" applyBorder="0" applyAlignment="0" applyProtection="0"/>
    <xf numFmtId="173"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171" fontId="25" fillId="0" borderId="0" applyFont="0" applyFill="0" applyBorder="0" applyAlignment="0" applyProtection="0"/>
    <xf numFmtId="43" fontId="25" fillId="0" borderId="0" applyFont="0" applyFill="0" applyBorder="0" applyAlignment="0" applyProtection="0"/>
  </cellStyleXfs>
  <cellXfs count="393">
    <xf numFmtId="0" fontId="0" fillId="0" borderId="0" xfId="0" applyAlignment="1">
      <alignment/>
    </xf>
    <xf numFmtId="0" fontId="7" fillId="0" borderId="0" xfId="0" applyFont="1" applyFill="1" applyBorder="1" applyAlignment="1">
      <alignment horizontal="justify" vertical="top"/>
    </xf>
    <xf numFmtId="0" fontId="6" fillId="0" borderId="0" xfId="0" applyFont="1" applyFill="1" applyBorder="1" applyAlignment="1">
      <alignment vertical="top" wrapText="1"/>
    </xf>
    <xf numFmtId="0" fontId="6" fillId="0" borderId="0" xfId="0" applyFont="1" applyFill="1" applyBorder="1" applyAlignment="1">
      <alignment horizontal="center"/>
    </xf>
    <xf numFmtId="4" fontId="6" fillId="0" borderId="0" xfId="62" applyNumberFormat="1" applyFont="1" applyFill="1" applyBorder="1" applyAlignment="1">
      <alignment horizontal="right"/>
    </xf>
    <xf numFmtId="217" fontId="6" fillId="0" borderId="0" xfId="62" applyNumberFormat="1" applyFont="1" applyFill="1" applyBorder="1" applyAlignment="1">
      <alignment horizontal="right"/>
    </xf>
    <xf numFmtId="217" fontId="6" fillId="0" borderId="0" xfId="0" applyNumberFormat="1" applyFont="1" applyFill="1" applyBorder="1" applyAlignment="1">
      <alignment horizontal="right"/>
    </xf>
    <xf numFmtId="0" fontId="6" fillId="0" borderId="0" xfId="0" applyFont="1" applyFill="1" applyBorder="1" applyAlignment="1">
      <alignment horizontal="justify"/>
    </xf>
    <xf numFmtId="0" fontId="7" fillId="0" borderId="0" xfId="0" applyFont="1" applyFill="1" applyBorder="1" applyAlignment="1">
      <alignment horizontal="center" vertical="top"/>
    </xf>
    <xf numFmtId="0" fontId="6" fillId="0" borderId="0" xfId="0" applyFont="1" applyFill="1" applyBorder="1" applyAlignment="1">
      <alignment horizontal="center" vertical="top"/>
    </xf>
    <xf numFmtId="40" fontId="6" fillId="0" borderId="0" xfId="62" applyFont="1" applyFill="1" applyBorder="1" applyAlignment="1">
      <alignment horizontal="center" vertical="top" wrapText="1"/>
    </xf>
    <xf numFmtId="217" fontId="6" fillId="0" borderId="0" xfId="0" applyNumberFormat="1" applyFont="1" applyFill="1" applyBorder="1" applyAlignment="1">
      <alignment horizontal="center" vertical="top" wrapText="1"/>
    </xf>
    <xf numFmtId="0" fontId="7" fillId="0" borderId="0" xfId="0" applyFont="1" applyFill="1" applyBorder="1" applyAlignment="1">
      <alignment horizontal="justify" vertical="top" wrapText="1"/>
    </xf>
    <xf numFmtId="40" fontId="6" fillId="0" borderId="0" xfId="62" applyFont="1" applyFill="1" applyBorder="1" applyAlignment="1">
      <alignment horizontal="right" vertical="top" wrapText="1"/>
    </xf>
    <xf numFmtId="217" fontId="6" fillId="0" borderId="0" xfId="0" applyNumberFormat="1" applyFont="1" applyFill="1" applyBorder="1" applyAlignment="1">
      <alignment horizontal="right" vertical="top" wrapText="1"/>
    </xf>
    <xf numFmtId="40" fontId="6" fillId="0" borderId="0" xfId="62" applyFont="1" applyFill="1" applyBorder="1" applyAlignment="1">
      <alignment horizontal="right" vertical="top"/>
    </xf>
    <xf numFmtId="217" fontId="7" fillId="0" borderId="0" xfId="0" applyNumberFormat="1" applyFont="1" applyFill="1" applyBorder="1" applyAlignment="1">
      <alignment horizontal="right" vertical="top"/>
    </xf>
    <xf numFmtId="0" fontId="6" fillId="0" borderId="0" xfId="0" applyFont="1" applyFill="1" applyBorder="1" applyAlignment="1">
      <alignment horizontal="justify" vertical="top" wrapText="1"/>
    </xf>
    <xf numFmtId="217" fontId="6" fillId="0" borderId="0" xfId="0" applyNumberFormat="1" applyFont="1" applyFill="1" applyBorder="1" applyAlignment="1">
      <alignment horizontal="right" vertical="top"/>
    </xf>
    <xf numFmtId="217" fontId="7" fillId="0" borderId="0" xfId="0" applyNumberFormat="1" applyFont="1" applyFill="1" applyBorder="1" applyAlignment="1">
      <alignment horizontal="right"/>
    </xf>
    <xf numFmtId="217" fontId="7" fillId="0" borderId="0" xfId="0" applyNumberFormat="1" applyFont="1" applyFill="1" applyBorder="1" applyAlignment="1">
      <alignment horizontal="right" vertical="top" wrapText="1"/>
    </xf>
    <xf numFmtId="4" fontId="6" fillId="0" borderId="0" xfId="0" applyNumberFormat="1" applyFont="1" applyFill="1" applyBorder="1" applyAlignment="1">
      <alignment horizontal="right"/>
    </xf>
    <xf numFmtId="0" fontId="7" fillId="0" borderId="0" xfId="0" applyFont="1" applyFill="1" applyBorder="1" applyAlignment="1">
      <alignment horizontal="left" vertical="top"/>
    </xf>
    <xf numFmtId="0" fontId="7" fillId="0" borderId="0" xfId="0" applyFont="1" applyFill="1" applyBorder="1" applyAlignment="1">
      <alignment vertical="top"/>
    </xf>
    <xf numFmtId="4" fontId="6" fillId="0" borderId="0" xfId="0" applyNumberFormat="1" applyFont="1" applyFill="1" applyBorder="1" applyAlignment="1">
      <alignment horizontal="center" vertical="top"/>
    </xf>
    <xf numFmtId="217" fontId="6" fillId="0" borderId="0" xfId="62" applyNumberFormat="1" applyFont="1" applyFill="1" applyBorder="1" applyAlignment="1">
      <alignment horizontal="center" vertical="top" wrapText="1"/>
    </xf>
    <xf numFmtId="0" fontId="6" fillId="0" borderId="0" xfId="0" applyFont="1" applyFill="1" applyBorder="1" applyAlignment="1">
      <alignment horizontal="justify" vertical="top"/>
    </xf>
    <xf numFmtId="4" fontId="6" fillId="0" borderId="0" xfId="0" applyNumberFormat="1" applyFont="1" applyFill="1" applyBorder="1" applyAlignment="1">
      <alignment horizontal="right" vertical="top"/>
    </xf>
    <xf numFmtId="217" fontId="6" fillId="0" borderId="0" xfId="62" applyNumberFormat="1" applyFont="1" applyFill="1" applyBorder="1" applyAlignment="1">
      <alignment horizontal="right" vertical="top" wrapText="1"/>
    </xf>
    <xf numFmtId="0" fontId="8" fillId="0" borderId="0" xfId="0" applyFont="1" applyFill="1" applyBorder="1" applyAlignment="1">
      <alignment horizontal="justify"/>
    </xf>
    <xf numFmtId="16" fontId="7" fillId="0" borderId="0" xfId="0" applyNumberFormat="1" applyFont="1" applyFill="1" applyBorder="1" applyAlignment="1">
      <alignment horizontal="justify" vertical="top"/>
    </xf>
    <xf numFmtId="0" fontId="9" fillId="0" borderId="0" xfId="0" applyFont="1" applyFill="1" applyBorder="1" applyAlignment="1">
      <alignment vertical="top" wrapText="1"/>
    </xf>
    <xf numFmtId="0" fontId="10" fillId="0" borderId="0" xfId="0" applyFont="1" applyFill="1" applyBorder="1" applyAlignment="1">
      <alignment horizontal="justify"/>
    </xf>
    <xf numFmtId="0" fontId="6" fillId="0" borderId="0" xfId="0" applyFont="1" applyFill="1" applyBorder="1" applyAlignment="1">
      <alignment horizontal="center" vertical="center"/>
    </xf>
    <xf numFmtId="0" fontId="11" fillId="0" borderId="0" xfId="0" applyFont="1" applyFill="1" applyBorder="1" applyAlignment="1">
      <alignment horizontal="justify"/>
    </xf>
    <xf numFmtId="0" fontId="6" fillId="0" borderId="0" xfId="0" applyFont="1" applyFill="1" applyBorder="1" applyAlignment="1">
      <alignment horizontal="center" vertical="justify" wrapText="1"/>
    </xf>
    <xf numFmtId="49" fontId="7" fillId="0" borderId="0" xfId="0" applyNumberFormat="1" applyFont="1" applyFill="1" applyBorder="1" applyAlignment="1">
      <alignment horizontal="justify" vertical="top"/>
    </xf>
    <xf numFmtId="4" fontId="6" fillId="0" borderId="0" xfId="0" applyNumberFormat="1" applyFont="1" applyFill="1" applyBorder="1" applyAlignment="1">
      <alignment horizontal="justify"/>
    </xf>
    <xf numFmtId="0" fontId="14" fillId="0" borderId="0" xfId="0" applyFont="1" applyFill="1" applyBorder="1" applyAlignment="1">
      <alignment horizontal="center"/>
    </xf>
    <xf numFmtId="217" fontId="14" fillId="0" borderId="0" xfId="62" applyNumberFormat="1" applyFont="1" applyFill="1" applyBorder="1" applyAlignment="1">
      <alignment horizontal="right"/>
    </xf>
    <xf numFmtId="217" fontId="14" fillId="0" borderId="0" xfId="0" applyNumberFormat="1" applyFont="1" applyFill="1" applyBorder="1" applyAlignment="1">
      <alignment horizontal="right"/>
    </xf>
    <xf numFmtId="0" fontId="14" fillId="0" borderId="0" xfId="0" applyFont="1" applyFill="1" applyBorder="1" applyAlignment="1">
      <alignment horizontal="justify"/>
    </xf>
    <xf numFmtId="217" fontId="6" fillId="0" borderId="0" xfId="0" applyNumberFormat="1" applyFont="1" applyFill="1" applyBorder="1" applyAlignment="1">
      <alignment/>
    </xf>
    <xf numFmtId="0" fontId="16" fillId="0" borderId="0" xfId="0" applyFont="1" applyFill="1" applyBorder="1" applyAlignment="1">
      <alignment horizontal="center" vertical="top"/>
    </xf>
    <xf numFmtId="0" fontId="17" fillId="0" borderId="0" xfId="0" applyFont="1" applyFill="1" applyBorder="1" applyAlignment="1">
      <alignment horizontal="justify" vertical="top" wrapText="1"/>
    </xf>
    <xf numFmtId="40" fontId="17" fillId="0" borderId="0" xfId="62" applyFont="1" applyFill="1" applyBorder="1" applyAlignment="1">
      <alignment horizontal="right" vertical="top"/>
    </xf>
    <xf numFmtId="217" fontId="17" fillId="0" borderId="0" xfId="0" applyNumberFormat="1" applyFont="1" applyFill="1" applyBorder="1" applyAlignment="1">
      <alignment horizontal="right" vertical="top"/>
    </xf>
    <xf numFmtId="0" fontId="7" fillId="0" borderId="0" xfId="0" applyFont="1" applyAlignment="1">
      <alignment horizontal="justify" vertical="center" wrapText="1"/>
    </xf>
    <xf numFmtId="0" fontId="6" fillId="0" borderId="0" xfId="0" applyFont="1" applyAlignment="1">
      <alignment horizontal="left" vertical="center"/>
    </xf>
    <xf numFmtId="0" fontId="6" fillId="0" borderId="0" xfId="0" applyFont="1" applyAlignment="1">
      <alignment horizontal="justify" vertical="center" wrapText="1"/>
    </xf>
    <xf numFmtId="0" fontId="6" fillId="0" borderId="0" xfId="0" applyFont="1" applyFill="1" applyAlignment="1">
      <alignment horizontal="justify" vertical="top"/>
    </xf>
    <xf numFmtId="0" fontId="6" fillId="0" borderId="0" xfId="0" applyFont="1" applyFill="1" applyAlignment="1" applyProtection="1">
      <alignment horizontal="justify" vertical="top" wrapText="1"/>
      <protection/>
    </xf>
    <xf numFmtId="0" fontId="6" fillId="0" borderId="0" xfId="0" applyFont="1" applyFill="1" applyAlignment="1">
      <alignment horizontal="justify" vertical="top" wrapText="1"/>
    </xf>
    <xf numFmtId="0" fontId="18" fillId="0" borderId="0" xfId="0" applyNumberFormat="1" applyFont="1" applyFill="1" applyAlignment="1" applyProtection="1">
      <alignment vertical="top" wrapText="1"/>
      <protection/>
    </xf>
    <xf numFmtId="0" fontId="6" fillId="0" borderId="0" xfId="0" applyFont="1" applyFill="1" applyBorder="1" applyAlignment="1" applyProtection="1">
      <alignment horizontal="justify" vertical="top" wrapText="1"/>
      <protection locked="0"/>
    </xf>
    <xf numFmtId="0" fontId="9" fillId="0" borderId="0" xfId="0" applyFont="1" applyFill="1" applyBorder="1" applyAlignment="1">
      <alignment horizontal="justify" vertical="top" wrapText="1"/>
    </xf>
    <xf numFmtId="16" fontId="6" fillId="0" borderId="0" xfId="0" applyNumberFormat="1" applyFont="1" applyFill="1" applyBorder="1" applyAlignment="1">
      <alignment horizontal="justify" vertical="top"/>
    </xf>
    <xf numFmtId="0" fontId="13" fillId="0" borderId="0" xfId="0" applyFont="1" applyFill="1" applyBorder="1" applyAlignment="1">
      <alignment horizontal="justify" vertical="top" wrapText="1"/>
    </xf>
    <xf numFmtId="0" fontId="6" fillId="0" borderId="0" xfId="0" applyNumberFormat="1" applyFont="1" applyFill="1" applyBorder="1" applyAlignment="1">
      <alignment horizontal="justify" vertical="top"/>
    </xf>
    <xf numFmtId="0" fontId="19" fillId="0" borderId="0" xfId="0" applyFont="1" applyFill="1" applyBorder="1" applyAlignment="1">
      <alignment horizontal="justify" vertical="top"/>
    </xf>
    <xf numFmtId="0" fontId="19" fillId="0" borderId="0" xfId="0" applyFont="1" applyFill="1" applyBorder="1" applyAlignment="1">
      <alignment vertical="top" wrapText="1"/>
    </xf>
    <xf numFmtId="0" fontId="0" fillId="0" borderId="0" xfId="0" applyNumberFormat="1" applyAlignment="1" applyProtection="1">
      <alignment vertical="top" wrapText="1"/>
      <protection/>
    </xf>
    <xf numFmtId="16" fontId="14" fillId="0" borderId="0" xfId="0" applyNumberFormat="1" applyFont="1" applyFill="1" applyBorder="1" applyAlignment="1">
      <alignment horizontal="justify" vertical="top"/>
    </xf>
    <xf numFmtId="49" fontId="6" fillId="0" borderId="0" xfId="0" applyNumberFormat="1" applyFont="1" applyFill="1" applyBorder="1" applyAlignment="1">
      <alignment horizontal="justify" vertical="top"/>
    </xf>
    <xf numFmtId="0" fontId="7" fillId="0" borderId="0" xfId="0" applyNumberFormat="1" applyFont="1" applyFill="1" applyBorder="1" applyAlignment="1">
      <alignment horizontal="justify" vertical="top"/>
    </xf>
    <xf numFmtId="0" fontId="12" fillId="0" borderId="0" xfId="0" applyNumberFormat="1" applyFont="1" applyFill="1" applyBorder="1" applyAlignment="1">
      <alignment horizontal="justify" vertical="top"/>
    </xf>
    <xf numFmtId="0" fontId="6" fillId="0" borderId="0" xfId="0" applyNumberFormat="1" applyFont="1" applyFill="1" applyAlignment="1" applyProtection="1">
      <alignment horizontal="justify" vertical="top" wrapText="1"/>
      <protection/>
    </xf>
    <xf numFmtId="0" fontId="20" fillId="0" borderId="0" xfId="0" applyFont="1" applyFill="1" applyBorder="1" applyAlignment="1">
      <alignment vertical="top" wrapText="1"/>
    </xf>
    <xf numFmtId="0" fontId="6" fillId="0" borderId="0" xfId="0" applyNumberFormat="1" applyFont="1" applyFill="1" applyAlignment="1" applyProtection="1">
      <alignment vertical="top" wrapText="1"/>
      <protection/>
    </xf>
    <xf numFmtId="0" fontId="23" fillId="0" borderId="0" xfId="0" applyNumberFormat="1" applyFont="1" applyFill="1" applyAlignment="1">
      <alignment horizontal="justify" vertical="top" wrapText="1"/>
    </xf>
    <xf numFmtId="217" fontId="6" fillId="0" borderId="0" xfId="0" applyNumberFormat="1" applyFont="1" applyFill="1" applyBorder="1" applyAlignment="1">
      <alignment horizontal="right" wrapText="1"/>
    </xf>
    <xf numFmtId="4" fontId="77" fillId="0" borderId="0" xfId="62" applyNumberFormat="1" applyFont="1" applyFill="1" applyBorder="1" applyAlignment="1">
      <alignment horizontal="right"/>
    </xf>
    <xf numFmtId="4" fontId="77" fillId="0" borderId="0" xfId="0" applyNumberFormat="1" applyFont="1" applyFill="1" applyBorder="1" applyAlignment="1">
      <alignment horizontal="right"/>
    </xf>
    <xf numFmtId="4" fontId="77" fillId="0" borderId="0" xfId="0" applyNumberFormat="1" applyFont="1" applyFill="1" applyBorder="1" applyAlignment="1">
      <alignment horizontal="center" vertical="top"/>
    </xf>
    <xf numFmtId="4" fontId="77" fillId="0" borderId="0" xfId="0" applyNumberFormat="1" applyFont="1" applyFill="1" applyBorder="1" applyAlignment="1">
      <alignment horizontal="right" vertical="top"/>
    </xf>
    <xf numFmtId="0" fontId="77" fillId="0" borderId="0" xfId="0" applyFont="1" applyFill="1" applyBorder="1" applyAlignment="1">
      <alignment horizontal="center" vertical="top"/>
    </xf>
    <xf numFmtId="0" fontId="77" fillId="0" borderId="0" xfId="0" applyFont="1" applyFill="1" applyBorder="1" applyAlignment="1">
      <alignment horizontal="right" vertical="top"/>
    </xf>
    <xf numFmtId="40" fontId="77" fillId="0" borderId="0" xfId="62" applyFont="1" applyFill="1" applyBorder="1" applyAlignment="1">
      <alignment horizontal="right" vertical="top"/>
    </xf>
    <xf numFmtId="0" fontId="19" fillId="0" borderId="0" xfId="51" applyFont="1" applyFill="1" applyAlignment="1">
      <alignment horizontal="left" vertical="top"/>
      <protection/>
    </xf>
    <xf numFmtId="0" fontId="19" fillId="0" borderId="0" xfId="51" applyFont="1" applyFill="1" applyAlignment="1">
      <alignment horizontal="justify" vertical="top"/>
      <protection/>
    </xf>
    <xf numFmtId="4" fontId="6" fillId="0" borderId="0" xfId="51" applyNumberFormat="1" applyFont="1" applyFill="1" applyAlignment="1">
      <alignment horizontal="center"/>
      <protection/>
    </xf>
    <xf numFmtId="4" fontId="6" fillId="0" borderId="0" xfId="51" applyNumberFormat="1" applyFont="1" applyFill="1" applyAlignment="1">
      <alignment horizontal="right"/>
      <protection/>
    </xf>
    <xf numFmtId="4" fontId="6" fillId="0" borderId="0" xfId="51" applyNumberFormat="1" applyFont="1" applyFill="1">
      <alignment/>
      <protection/>
    </xf>
    <xf numFmtId="0" fontId="6" fillId="0" borderId="0" xfId="51" applyFont="1" applyFill="1">
      <alignment/>
      <protection/>
    </xf>
    <xf numFmtId="0" fontId="6" fillId="0" borderId="0" xfId="51" applyFont="1" applyFill="1" applyAlignment="1">
      <alignment horizontal="left" vertical="top"/>
      <protection/>
    </xf>
    <xf numFmtId="0" fontId="6" fillId="0" borderId="0" xfId="51" applyFont="1" applyFill="1" applyAlignment="1">
      <alignment horizontal="justify" vertical="top"/>
      <protection/>
    </xf>
    <xf numFmtId="0" fontId="7" fillId="0" borderId="0" xfId="51" applyFont="1" applyFill="1" applyAlignment="1">
      <alignment horizontal="justify" vertical="top"/>
      <protection/>
    </xf>
    <xf numFmtId="49" fontId="6" fillId="0" borderId="0" xfId="51" applyNumberFormat="1" applyFont="1" applyFill="1" applyAlignment="1">
      <alignment horizontal="justify" vertical="top" wrapText="1"/>
      <protection/>
    </xf>
    <xf numFmtId="0" fontId="6" fillId="0" borderId="0" xfId="51" applyFont="1" applyFill="1" applyAlignment="1">
      <alignment horizontal="center"/>
      <protection/>
    </xf>
    <xf numFmtId="4" fontId="7" fillId="0" borderId="0" xfId="51" applyNumberFormat="1" applyFont="1" applyFill="1">
      <alignment/>
      <protection/>
    </xf>
    <xf numFmtId="4" fontId="6" fillId="0" borderId="0" xfId="51" applyNumberFormat="1" applyFont="1" applyFill="1" applyAlignment="1">
      <alignment vertical="top"/>
      <protection/>
    </xf>
    <xf numFmtId="0" fontId="7" fillId="0" borderId="0" xfId="51" applyFont="1" applyFill="1" applyAlignment="1">
      <alignment horizontal="left" vertical="top"/>
      <protection/>
    </xf>
    <xf numFmtId="4" fontId="6" fillId="0" borderId="0" xfId="51" applyNumberFormat="1" applyFont="1" applyFill="1" applyAlignment="1">
      <alignment horizontal="left" vertical="top"/>
      <protection/>
    </xf>
    <xf numFmtId="0" fontId="7" fillId="0" borderId="0" xfId="51" applyFont="1" applyFill="1" applyAlignment="1">
      <alignment horizontal="center"/>
      <protection/>
    </xf>
    <xf numFmtId="0" fontId="7" fillId="0" borderId="0" xfId="51" applyFont="1" applyFill="1">
      <alignment/>
      <protection/>
    </xf>
    <xf numFmtId="0" fontId="6" fillId="0" borderId="0" xfId="51" applyFont="1" applyFill="1" applyAlignment="1">
      <alignment horizontal="justify" vertical="top" wrapText="1"/>
      <protection/>
    </xf>
    <xf numFmtId="0" fontId="6" fillId="0" borderId="0" xfId="51" applyFont="1" applyFill="1" applyAlignment="1">
      <alignment horizontal="left" vertical="top" wrapText="1"/>
      <protection/>
    </xf>
    <xf numFmtId="4" fontId="6" fillId="0" borderId="0" xfId="51" applyNumberFormat="1" applyFont="1" applyFill="1" applyAlignment="1">
      <alignment wrapText="1"/>
      <protection/>
    </xf>
    <xf numFmtId="0" fontId="6" fillId="0" borderId="0" xfId="51" applyFont="1" applyAlignment="1">
      <alignment horizontal="justify" vertical="top"/>
      <protection/>
    </xf>
    <xf numFmtId="0" fontId="6" fillId="0" borderId="0" xfId="51" applyNumberFormat="1" applyFont="1" applyFill="1" applyAlignment="1">
      <alignment horizontal="right"/>
      <protection/>
    </xf>
    <xf numFmtId="0" fontId="6" fillId="0" borderId="0" xfId="51" applyFont="1" applyAlignment="1">
      <alignment/>
      <protection/>
    </xf>
    <xf numFmtId="4" fontId="27" fillId="0" borderId="0" xfId="51" applyNumberFormat="1" applyFont="1" applyAlignment="1">
      <alignment/>
      <protection/>
    </xf>
    <xf numFmtId="3" fontId="6" fillId="0" borderId="0" xfId="51" applyNumberFormat="1" applyFont="1" applyFill="1">
      <alignment/>
      <protection/>
    </xf>
    <xf numFmtId="0" fontId="6" fillId="0" borderId="0" xfId="51" applyFont="1" applyAlignment="1">
      <alignment horizontal="justify" vertical="top" wrapText="1"/>
      <protection/>
    </xf>
    <xf numFmtId="0" fontId="6" fillId="0" borderId="0" xfId="51" applyFont="1" applyAlignment="1">
      <alignment horizontal="center"/>
      <protection/>
    </xf>
    <xf numFmtId="4" fontId="6" fillId="0" borderId="0" xfId="51" applyNumberFormat="1" applyFont="1" applyAlignment="1">
      <alignment/>
      <protection/>
    </xf>
    <xf numFmtId="0" fontId="6" fillId="0" borderId="0" xfId="51" applyFont="1">
      <alignment/>
      <protection/>
    </xf>
    <xf numFmtId="3" fontId="6" fillId="0" borderId="0" xfId="51" applyNumberFormat="1" applyFont="1" applyAlignment="1">
      <alignment/>
      <protection/>
    </xf>
    <xf numFmtId="0" fontId="27" fillId="0" borderId="0" xfId="51" applyFont="1">
      <alignment/>
      <protection/>
    </xf>
    <xf numFmtId="0" fontId="27" fillId="0" borderId="0" xfId="51" applyFont="1" applyAlignment="1">
      <alignment vertical="top"/>
      <protection/>
    </xf>
    <xf numFmtId="4" fontId="27" fillId="0" borderId="0" xfId="51" applyNumberFormat="1" applyFont="1">
      <alignment/>
      <protection/>
    </xf>
    <xf numFmtId="0" fontId="6" fillId="0" borderId="0" xfId="51" applyFont="1" applyAlignment="1">
      <alignment vertical="top"/>
      <protection/>
    </xf>
    <xf numFmtId="0" fontId="6" fillId="0" borderId="0" xfId="51" applyFont="1" applyFill="1" applyAlignment="1" applyProtection="1">
      <alignment horizontal="justify" vertical="top"/>
      <protection locked="0"/>
    </xf>
    <xf numFmtId="0" fontId="20" fillId="0" borderId="0" xfId="51" applyFont="1" applyFill="1" applyAlignment="1">
      <alignment horizontal="left" vertical="top"/>
      <protection/>
    </xf>
    <xf numFmtId="0" fontId="19" fillId="0" borderId="0" xfId="51" applyFont="1" applyFill="1" applyAlignment="1" applyProtection="1">
      <alignment horizontal="justify" vertical="top"/>
      <protection locked="0"/>
    </xf>
    <xf numFmtId="0" fontId="27" fillId="0" borderId="0" xfId="51" applyFont="1" applyAlignment="1">
      <alignment horizontal="justify" vertical="top"/>
      <protection/>
    </xf>
    <xf numFmtId="0" fontId="6" fillId="0" borderId="0" xfId="51" applyFont="1" applyFill="1" applyAlignment="1">
      <alignment horizontal="right" vertical="top"/>
      <protection/>
    </xf>
    <xf numFmtId="0" fontId="7" fillId="0" borderId="0" xfId="51" applyFont="1" applyFill="1" applyAlignment="1" applyProtection="1">
      <alignment horizontal="left" vertical="top"/>
      <protection locked="0"/>
    </xf>
    <xf numFmtId="4" fontId="6" fillId="0" borderId="0" xfId="51" applyNumberFormat="1" applyFont="1" applyFill="1" applyAlignment="1">
      <alignment horizontal="center" wrapText="1"/>
      <protection/>
    </xf>
    <xf numFmtId="4" fontId="6" fillId="0" borderId="0" xfId="51" applyNumberFormat="1" applyFont="1" applyFill="1" applyAlignment="1">
      <alignment/>
      <protection/>
    </xf>
    <xf numFmtId="0" fontId="7" fillId="0" borderId="0" xfId="51" applyFont="1" applyFill="1" applyAlignment="1" applyProtection="1">
      <alignment horizontal="justify" vertical="top"/>
      <protection locked="0"/>
    </xf>
    <xf numFmtId="217" fontId="7" fillId="0" borderId="0" xfId="51" applyNumberFormat="1" applyFont="1" applyFill="1">
      <alignment/>
      <protection/>
    </xf>
    <xf numFmtId="0" fontId="7" fillId="0" borderId="0" xfId="51" applyFont="1" applyFill="1" applyBorder="1" applyAlignment="1">
      <alignment horizontal="justify" vertical="top" wrapText="1"/>
      <protection/>
    </xf>
    <xf numFmtId="0" fontId="6" fillId="0" borderId="0" xfId="51" applyFont="1" applyFill="1" applyBorder="1" applyAlignment="1">
      <alignment horizontal="justify"/>
      <protection/>
    </xf>
    <xf numFmtId="171" fontId="6" fillId="0" borderId="0" xfId="64" applyFont="1" applyFill="1" applyBorder="1" applyAlignment="1">
      <alignment horizontal="right" vertical="top"/>
    </xf>
    <xf numFmtId="217" fontId="7" fillId="0" borderId="0" xfId="51" applyNumberFormat="1" applyFont="1" applyFill="1" applyBorder="1" applyAlignment="1">
      <alignment horizontal="right" vertical="top"/>
      <protection/>
    </xf>
    <xf numFmtId="0" fontId="6" fillId="0" borderId="0" xfId="51" applyFont="1" applyFill="1" applyBorder="1" applyAlignment="1">
      <alignment horizontal="justify" vertical="top" wrapText="1"/>
      <protection/>
    </xf>
    <xf numFmtId="217" fontId="6" fillId="0" borderId="0" xfId="51" applyNumberFormat="1" applyFont="1" applyFill="1" applyBorder="1" applyAlignment="1">
      <alignment horizontal="right" vertical="top"/>
      <protection/>
    </xf>
    <xf numFmtId="0" fontId="6" fillId="0" borderId="0" xfId="51" applyFont="1" applyFill="1" applyBorder="1" applyAlignment="1">
      <alignment horizontal="center" vertical="top"/>
      <protection/>
    </xf>
    <xf numFmtId="171" fontId="6" fillId="0" borderId="0" xfId="64" applyFont="1" applyFill="1" applyBorder="1" applyAlignment="1">
      <alignment horizontal="center" vertical="top" wrapText="1"/>
    </xf>
    <xf numFmtId="217" fontId="7" fillId="0" borderId="0" xfId="51" applyNumberFormat="1" applyFont="1" applyFill="1" applyBorder="1" applyAlignment="1">
      <alignment horizontal="right" vertical="top" wrapText="1"/>
      <protection/>
    </xf>
    <xf numFmtId="0" fontId="6" fillId="0" borderId="0" xfId="51" applyFont="1" applyFill="1" applyAlignment="1">
      <alignment vertical="top"/>
      <protection/>
    </xf>
    <xf numFmtId="0" fontId="6" fillId="0" borderId="0" xfId="51" applyFont="1" applyFill="1" applyAlignment="1">
      <alignment horizontal="center" vertical="top" wrapText="1"/>
      <protection/>
    </xf>
    <xf numFmtId="4" fontId="6" fillId="0" borderId="0" xfId="51" applyNumberFormat="1" applyFont="1" applyFill="1" applyAlignment="1">
      <alignment vertical="top" wrapText="1"/>
      <protection/>
    </xf>
    <xf numFmtId="0" fontId="23" fillId="0" borderId="0" xfId="51" applyFont="1" applyFill="1" applyAlignment="1">
      <alignment horizontal="center" wrapText="1"/>
      <protection/>
    </xf>
    <xf numFmtId="4" fontId="6" fillId="0" borderId="0" xfId="51" applyNumberFormat="1" applyFont="1" applyFill="1" applyAlignment="1">
      <alignment horizontal="center" vertical="top" wrapText="1"/>
      <protection/>
    </xf>
    <xf numFmtId="0" fontId="6" fillId="0" borderId="0" xfId="51" applyFont="1" applyFill="1" applyBorder="1" applyAlignment="1">
      <alignment horizontal="left" vertical="top" wrapText="1"/>
      <protection/>
    </xf>
    <xf numFmtId="0" fontId="19" fillId="0" borderId="0" xfId="51" applyFont="1" applyFill="1" applyBorder="1" applyAlignment="1">
      <alignment horizontal="left" vertical="top"/>
      <protection/>
    </xf>
    <xf numFmtId="4" fontId="6" fillId="0" borderId="0" xfId="51" applyNumberFormat="1" applyFont="1" applyFill="1" applyBorder="1" applyAlignment="1">
      <alignment horizontal="center" vertical="top"/>
      <protection/>
    </xf>
    <xf numFmtId="4" fontId="6" fillId="0" borderId="0" xfId="51" applyNumberFormat="1" applyFont="1" applyFill="1" applyBorder="1" applyAlignment="1">
      <alignment wrapText="1"/>
      <protection/>
    </xf>
    <xf numFmtId="0" fontId="19" fillId="0" borderId="0" xfId="51" applyFont="1" applyFill="1" applyAlignment="1">
      <alignment horizontal="left" vertical="top" wrapText="1"/>
      <protection/>
    </xf>
    <xf numFmtId="0" fontId="19" fillId="0" borderId="0" xfId="51" applyFont="1" applyFill="1" applyAlignment="1">
      <alignment horizontal="justify" vertical="top" wrapText="1"/>
      <protection/>
    </xf>
    <xf numFmtId="0" fontId="6" fillId="0" borderId="0" xfId="51" applyFont="1" applyFill="1" applyAlignment="1">
      <alignment vertical="top" wrapText="1"/>
      <protection/>
    </xf>
    <xf numFmtId="0" fontId="29" fillId="0" borderId="0" xfId="51" applyFont="1" applyFill="1">
      <alignment/>
      <protection/>
    </xf>
    <xf numFmtId="0" fontId="29" fillId="0" borderId="0" xfId="51" applyFont="1" applyFill="1" applyAlignment="1">
      <alignment vertical="top"/>
      <protection/>
    </xf>
    <xf numFmtId="4" fontId="29" fillId="0" borderId="0" xfId="51" applyNumberFormat="1" applyFont="1" applyFill="1">
      <alignment/>
      <protection/>
    </xf>
    <xf numFmtId="4" fontId="6" fillId="0" borderId="0" xfId="51" applyNumberFormat="1" applyFont="1" applyFill="1" applyAlignment="1">
      <alignment horizontal="left" vertical="top" wrapText="1"/>
      <protection/>
    </xf>
    <xf numFmtId="4" fontId="6" fillId="0" borderId="0" xfId="51" applyNumberFormat="1" applyFont="1" applyFill="1" applyAlignment="1">
      <alignment horizontal="left" wrapText="1"/>
      <protection/>
    </xf>
    <xf numFmtId="0" fontId="6" fillId="0" borderId="0" xfId="51" applyFont="1" applyFill="1" applyAlignment="1">
      <alignment horizontal="justify" vertical="top" wrapText="1"/>
      <protection/>
    </xf>
    <xf numFmtId="0" fontId="6" fillId="0" borderId="0" xfId="51" applyFont="1" applyFill="1" applyAlignment="1">
      <alignment horizontal="right" vertical="top" wrapText="1"/>
      <protection/>
    </xf>
    <xf numFmtId="0" fontId="23" fillId="0" borderId="0" xfId="51" applyFont="1" applyFill="1" applyAlignment="1">
      <alignment horizontal="left" vertical="top" wrapText="1"/>
      <protection/>
    </xf>
    <xf numFmtId="0" fontId="23" fillId="0" borderId="0" xfId="51" applyFont="1" applyFill="1" applyAlignment="1">
      <alignment horizontal="justify" vertical="top" wrapText="1"/>
      <protection/>
    </xf>
    <xf numFmtId="0" fontId="23" fillId="0" borderId="0" xfId="51" applyFont="1" applyFill="1" applyAlignment="1">
      <alignment horizontal="right" vertical="top" wrapText="1"/>
      <protection/>
    </xf>
    <xf numFmtId="4" fontId="23" fillId="0" borderId="0" xfId="51" applyNumberFormat="1" applyFont="1" applyFill="1" applyAlignment="1">
      <alignment horizontal="right" vertical="top" wrapText="1"/>
      <protection/>
    </xf>
    <xf numFmtId="4" fontId="6" fillId="0" borderId="0" xfId="51" applyNumberFormat="1" applyFont="1" applyFill="1" applyAlignment="1">
      <alignment horizontal="right" vertical="top" wrapText="1"/>
      <protection/>
    </xf>
    <xf numFmtId="0" fontId="29" fillId="0" borderId="0" xfId="51" applyFont="1" applyFill="1">
      <alignment/>
      <protection/>
    </xf>
    <xf numFmtId="0" fontId="23" fillId="0" borderId="0" xfId="51" applyFont="1" applyFill="1" applyAlignment="1">
      <alignment horizontal="left" wrapText="1"/>
      <protection/>
    </xf>
    <xf numFmtId="4" fontId="23" fillId="0" borderId="0" xfId="51" applyNumberFormat="1" applyFont="1" applyFill="1" applyAlignment="1">
      <alignment/>
      <protection/>
    </xf>
    <xf numFmtId="4" fontId="29" fillId="0" borderId="0" xfId="51" applyNumberFormat="1" applyFont="1" applyFill="1">
      <alignment/>
      <protection/>
    </xf>
    <xf numFmtId="0" fontId="23" fillId="0" borderId="0" xfId="51" applyFont="1" applyAlignment="1">
      <alignment horizontal="center"/>
      <protection/>
    </xf>
    <xf numFmtId="0" fontId="6" fillId="0" borderId="0" xfId="51" applyNumberFormat="1" applyFont="1" applyFill="1" applyAlignment="1">
      <alignment wrapText="1"/>
      <protection/>
    </xf>
    <xf numFmtId="4" fontId="6" fillId="0" borderId="0" xfId="51" applyNumberFormat="1" applyFont="1" applyAlignment="1">
      <alignment horizontal="right" wrapText="1"/>
      <protection/>
    </xf>
    <xf numFmtId="4" fontId="6" fillId="0" borderId="0" xfId="51" applyNumberFormat="1" applyFont="1" applyAlignment="1">
      <alignment horizontal="right"/>
      <protection/>
    </xf>
    <xf numFmtId="0" fontId="23" fillId="0" borderId="0" xfId="51" applyFont="1" applyFill="1" applyAlignment="1">
      <alignment horizontal="justify" wrapText="1"/>
      <protection/>
    </xf>
    <xf numFmtId="0" fontId="23" fillId="0" borderId="0" xfId="51" applyFont="1" applyFill="1" applyAlignment="1">
      <alignment horizontal="justify" vertical="top"/>
      <protection/>
    </xf>
    <xf numFmtId="0" fontId="23" fillId="0" borderId="0" xfId="51" applyFont="1" applyFill="1" applyAlignment="1">
      <alignment horizontal="right"/>
      <protection/>
    </xf>
    <xf numFmtId="4" fontId="23" fillId="0" borderId="0" xfId="51" applyNumberFormat="1" applyFont="1" applyFill="1" applyAlignment="1">
      <alignment horizontal="right"/>
      <protection/>
    </xf>
    <xf numFmtId="4" fontId="31" fillId="0" borderId="0" xfId="51" applyNumberFormat="1" applyFont="1" applyFill="1" applyAlignment="1">
      <alignment horizontal="right"/>
      <protection/>
    </xf>
    <xf numFmtId="4" fontId="23" fillId="0" borderId="0" xfId="51" applyNumberFormat="1" applyFont="1" applyFill="1">
      <alignment/>
      <protection/>
    </xf>
    <xf numFmtId="4" fontId="6" fillId="0" borderId="0" xfId="51" applyNumberFormat="1" applyFont="1" applyBorder="1" applyAlignment="1" applyProtection="1">
      <alignment vertical="center"/>
      <protection locked="0"/>
    </xf>
    <xf numFmtId="4" fontId="6" fillId="0" borderId="0" xfId="51" applyNumberFormat="1" applyFont="1" applyFill="1" applyBorder="1" applyAlignment="1">
      <alignment horizontal="center" wrapText="1"/>
      <protection/>
    </xf>
    <xf numFmtId="4" fontId="6" fillId="0" borderId="0" xfId="51" applyNumberFormat="1" applyFont="1" applyFill="1" applyBorder="1">
      <alignment/>
      <protection/>
    </xf>
    <xf numFmtId="0" fontId="6" fillId="0" borderId="0" xfId="51" applyFont="1" applyFill="1" applyBorder="1">
      <alignment/>
      <protection/>
    </xf>
    <xf numFmtId="0" fontId="19" fillId="0" borderId="0" xfId="51" applyFont="1" applyFill="1" applyAlignment="1">
      <alignment vertical="top" wrapText="1"/>
      <protection/>
    </xf>
    <xf numFmtId="4" fontId="7" fillId="0" borderId="0" xfId="51" applyNumberFormat="1" applyFont="1" applyFill="1" applyAlignment="1">
      <alignment horizontal="center" wrapText="1"/>
      <protection/>
    </xf>
    <xf numFmtId="4" fontId="7" fillId="0" borderId="0" xfId="51" applyNumberFormat="1" applyFont="1" applyFill="1" applyAlignment="1">
      <alignment wrapText="1"/>
      <protection/>
    </xf>
    <xf numFmtId="0" fontId="6" fillId="0" borderId="0" xfId="51" applyFont="1" applyFill="1" applyBorder="1" applyAlignment="1">
      <alignment horizontal="center"/>
      <protection/>
    </xf>
    <xf numFmtId="4" fontId="29" fillId="0" borderId="0" xfId="51" applyNumberFormat="1" applyFont="1" applyFill="1" applyBorder="1" applyAlignment="1">
      <alignment/>
      <protection/>
    </xf>
    <xf numFmtId="4" fontId="29" fillId="0" borderId="0" xfId="51" applyNumberFormat="1" applyFont="1" applyFill="1" applyAlignment="1">
      <alignment/>
      <protection/>
    </xf>
    <xf numFmtId="0" fontId="6" fillId="0" borderId="0" xfId="51" applyNumberFormat="1" applyFont="1" applyFill="1" applyAlignment="1">
      <alignment/>
      <protection/>
    </xf>
    <xf numFmtId="0" fontId="29" fillId="0" borderId="0" xfId="51" applyFont="1" applyFill="1" applyAlignment="1">
      <alignment horizontal="justify" vertical="top"/>
      <protection/>
    </xf>
    <xf numFmtId="0" fontId="23" fillId="0" borderId="0" xfId="51" applyFont="1" applyFill="1" applyAlignment="1">
      <alignment horizontal="right" wrapText="1"/>
      <protection/>
    </xf>
    <xf numFmtId="4" fontId="23" fillId="0" borderId="0" xfId="51" applyNumberFormat="1" applyFont="1" applyFill="1" applyAlignment="1">
      <alignment vertical="top" wrapText="1"/>
      <protection/>
    </xf>
    <xf numFmtId="0" fontId="23" fillId="0" borderId="0" xfId="51" applyFont="1" applyFill="1" applyAlignment="1">
      <alignment horizontal="left" vertical="top"/>
      <protection/>
    </xf>
    <xf numFmtId="0" fontId="23" fillId="0" borderId="0" xfId="51" applyFont="1" applyFill="1">
      <alignment/>
      <protection/>
    </xf>
    <xf numFmtId="0" fontId="29" fillId="0" borderId="0" xfId="51" applyFont="1" applyFill="1" applyAlignment="1">
      <alignment horizontal="right"/>
      <protection/>
    </xf>
    <xf numFmtId="3" fontId="23" fillId="0" borderId="0" xfId="51" applyNumberFormat="1" applyFont="1" applyFill="1" applyAlignment="1">
      <alignment vertical="top" wrapText="1"/>
      <protection/>
    </xf>
    <xf numFmtId="4" fontId="6" fillId="0" borderId="0" xfId="51" applyNumberFormat="1" applyFont="1" applyFill="1" applyAlignment="1">
      <alignment/>
      <protection/>
    </xf>
    <xf numFmtId="0" fontId="23" fillId="0" borderId="0" xfId="51" applyFont="1" applyFill="1" applyAlignment="1">
      <alignment horizontal="center"/>
      <protection/>
    </xf>
    <xf numFmtId="2" fontId="23" fillId="0" borderId="0" xfId="51" applyNumberFormat="1" applyFont="1" applyFill="1" applyAlignment="1">
      <alignment horizontal="right"/>
      <protection/>
    </xf>
    <xf numFmtId="0" fontId="23" fillId="0" borderId="0" xfId="51" applyFont="1" applyFill="1" applyAlignment="1" applyProtection="1">
      <alignment horizontal="justify" vertical="top"/>
      <protection locked="0"/>
    </xf>
    <xf numFmtId="0" fontId="23" fillId="0" borderId="0" xfId="51" applyFont="1" applyAlignment="1">
      <alignment horizontal="justify" vertical="top" wrapText="1"/>
      <protection/>
    </xf>
    <xf numFmtId="43" fontId="23" fillId="0" borderId="0" xfId="65" applyFont="1" applyFill="1" applyAlignment="1">
      <alignment horizontal="right" wrapText="1"/>
    </xf>
    <xf numFmtId="0" fontId="21" fillId="0" borderId="0" xfId="51" applyFont="1" applyFill="1" applyAlignment="1">
      <alignment vertical="top" wrapText="1"/>
      <protection/>
    </xf>
    <xf numFmtId="43" fontId="23" fillId="0" borderId="0" xfId="65" applyFont="1" applyFill="1" applyAlignment="1">
      <alignment horizontal="right"/>
    </xf>
    <xf numFmtId="0" fontId="21" fillId="0" borderId="0" xfId="51" applyFont="1" applyFill="1">
      <alignment/>
      <protection/>
    </xf>
    <xf numFmtId="0" fontId="23" fillId="0" borderId="0" xfId="51" applyFont="1" applyAlignment="1">
      <alignment horizontal="justify" wrapText="1"/>
      <protection/>
    </xf>
    <xf numFmtId="4" fontId="23" fillId="0" borderId="0" xfId="51" applyNumberFormat="1" applyFont="1" applyAlignment="1">
      <alignment horizontal="center" wrapText="1"/>
      <protection/>
    </xf>
    <xf numFmtId="4" fontId="23" fillId="0" borderId="0" xfId="51" applyNumberFormat="1" applyFont="1" applyAlignment="1">
      <alignment horizontal="center" vertical="top" wrapText="1"/>
      <protection/>
    </xf>
    <xf numFmtId="4" fontId="6" fillId="0" borderId="0" xfId="51" applyNumberFormat="1" applyFont="1" applyAlignment="1">
      <alignment horizontal="right" vertical="top"/>
      <protection/>
    </xf>
    <xf numFmtId="4" fontId="6" fillId="0" borderId="0" xfId="51" applyNumberFormat="1" applyFont="1" applyFill="1" applyAlignment="1">
      <alignment horizontal="right" wrapText="1"/>
      <protection/>
    </xf>
    <xf numFmtId="3" fontId="6" fillId="0" borderId="0" xfId="51" applyNumberFormat="1" applyFont="1" applyFill="1" applyAlignment="1">
      <alignment/>
      <protection/>
    </xf>
    <xf numFmtId="0" fontId="6" fillId="0" borderId="0" xfId="51" applyNumberFormat="1" applyFont="1" applyFill="1" applyAlignment="1">
      <alignment horizontal="justify" vertical="top" wrapText="1"/>
      <protection/>
    </xf>
    <xf numFmtId="0" fontId="33" fillId="0" borderId="0" xfId="51" applyFont="1">
      <alignment/>
      <protection/>
    </xf>
    <xf numFmtId="0" fontId="6" fillId="0" borderId="0" xfId="51" applyNumberFormat="1" applyFont="1" applyFill="1" applyAlignment="1">
      <alignment horizontal="left" vertical="top" wrapText="1"/>
      <protection/>
    </xf>
    <xf numFmtId="0" fontId="33" fillId="0" borderId="0" xfId="51" applyFont="1" applyAlignment="1">
      <alignment vertical="center"/>
      <protection/>
    </xf>
    <xf numFmtId="4" fontId="6" fillId="0" borderId="0" xfId="51" applyNumberFormat="1" applyFont="1" applyAlignment="1">
      <alignment vertical="center"/>
      <protection/>
    </xf>
    <xf numFmtId="4" fontId="6" fillId="0" borderId="0" xfId="51" applyNumberFormat="1" applyFont="1">
      <alignment/>
      <protection/>
    </xf>
    <xf numFmtId="4" fontId="7" fillId="0" borderId="0" xfId="51" applyNumberFormat="1" applyFont="1" applyBorder="1" applyAlignment="1">
      <alignment vertical="top" wrapText="1"/>
      <protection/>
    </xf>
    <xf numFmtId="4" fontId="34" fillId="0" borderId="0" xfId="51" applyNumberFormat="1" applyFont="1" applyBorder="1" applyAlignment="1">
      <alignment vertical="top" wrapText="1"/>
      <protection/>
    </xf>
    <xf numFmtId="0" fontId="34" fillId="0" borderId="0" xfId="51" applyFont="1" applyBorder="1" applyAlignment="1">
      <alignment vertical="top" wrapText="1"/>
      <protection/>
    </xf>
    <xf numFmtId="0" fontId="33" fillId="0" borderId="0" xfId="51" applyFont="1" applyFill="1">
      <alignment/>
      <protection/>
    </xf>
    <xf numFmtId="0" fontId="6" fillId="0" borderId="0" xfId="51" applyNumberFormat="1" applyFont="1" applyFill="1" applyAlignment="1">
      <alignment horizontal="center" vertical="top" wrapText="1"/>
      <protection/>
    </xf>
    <xf numFmtId="1" fontId="6" fillId="0" borderId="0" xfId="51" applyNumberFormat="1" applyFont="1" applyFill="1" applyAlignment="1">
      <alignment horizontal="right" vertical="top" wrapText="1"/>
      <protection/>
    </xf>
    <xf numFmtId="2" fontId="29" fillId="0" borderId="0" xfId="51" applyNumberFormat="1" applyFont="1">
      <alignment/>
      <protection/>
    </xf>
    <xf numFmtId="0" fontId="6" fillId="0" borderId="0" xfId="51" applyFont="1" applyBorder="1" applyAlignment="1">
      <alignment horizontal="justify" vertical="top" wrapText="1"/>
      <protection/>
    </xf>
    <xf numFmtId="0" fontId="6" fillId="0" borderId="0" xfId="51" applyFont="1" applyFill="1" applyBorder="1" applyAlignment="1">
      <alignment horizontal="center" wrapText="1"/>
      <protection/>
    </xf>
    <xf numFmtId="4" fontId="6" fillId="0" borderId="0" xfId="51" applyNumberFormat="1" applyFont="1" applyFill="1" applyBorder="1" applyAlignment="1">
      <alignment horizontal="right" wrapText="1"/>
      <protection/>
    </xf>
    <xf numFmtId="0" fontId="6" fillId="0" borderId="0" xfId="51" applyFont="1" applyBorder="1" applyAlignment="1">
      <alignment horizontal="left" vertical="top"/>
      <protection/>
    </xf>
    <xf numFmtId="0" fontId="35" fillId="0" borderId="0" xfId="51" applyFont="1" applyAlignment="1">
      <alignment horizontal="justify" vertical="top" wrapText="1"/>
      <protection/>
    </xf>
    <xf numFmtId="0" fontId="36" fillId="0" borderId="0" xfId="51" applyFont="1" applyFill="1" applyAlignment="1">
      <alignment horizontal="justify" vertical="top" wrapText="1"/>
      <protection/>
    </xf>
    <xf numFmtId="4" fontId="7" fillId="0" borderId="0" xfId="51" applyNumberFormat="1" applyFont="1" applyFill="1" applyAlignment="1">
      <alignment/>
      <protection/>
    </xf>
    <xf numFmtId="2" fontId="6" fillId="0" borderId="0" xfId="51" applyNumberFormat="1" applyFont="1" applyFill="1" applyAlignment="1">
      <alignment horizontal="left" vertical="top" wrapText="1"/>
      <protection/>
    </xf>
    <xf numFmtId="4" fontId="23" fillId="0" borderId="0" xfId="51" applyNumberFormat="1" applyFont="1" applyFill="1" applyAlignment="1">
      <alignment horizontal="left" wrapText="1"/>
      <protection/>
    </xf>
    <xf numFmtId="0" fontId="6" fillId="0" borderId="0" xfId="51" applyFont="1" applyFill="1" applyAlignment="1">
      <alignment horizontal="left" wrapText="1"/>
      <protection/>
    </xf>
    <xf numFmtId="4" fontId="29" fillId="0" borderId="0" xfId="51" applyNumberFormat="1" applyFont="1" applyFill="1" applyAlignment="1">
      <alignment horizontal="left" wrapText="1"/>
      <protection/>
    </xf>
    <xf numFmtId="4" fontId="6" fillId="0" borderId="0" xfId="51" applyNumberFormat="1" applyFont="1" applyFill="1" applyBorder="1" applyAlignment="1">
      <alignment horizontal="center"/>
      <protection/>
    </xf>
    <xf numFmtId="3" fontId="6" fillId="0" borderId="0" xfId="51" applyNumberFormat="1" applyFont="1" applyFill="1" applyAlignment="1">
      <alignment/>
      <protection/>
    </xf>
    <xf numFmtId="0" fontId="6" fillId="0" borderId="0" xfId="51" applyFont="1" applyFill="1" applyAlignment="1">
      <alignment horizontal="right"/>
      <protection/>
    </xf>
    <xf numFmtId="3" fontId="23" fillId="0" borderId="0" xfId="51" applyNumberFormat="1" applyFont="1" applyFill="1" applyAlignment="1">
      <alignment horizontal="right" vertical="top" wrapText="1"/>
      <protection/>
    </xf>
    <xf numFmtId="0" fontId="6" fillId="0" borderId="0" xfId="51" applyFont="1" applyFill="1" applyAlignment="1">
      <alignment horizontal="justify" wrapText="1"/>
      <protection/>
    </xf>
    <xf numFmtId="0" fontId="7" fillId="0" borderId="0" xfId="51" applyFont="1" applyFill="1" applyBorder="1" applyAlignment="1">
      <alignment horizontal="center" vertical="top"/>
      <protection/>
    </xf>
    <xf numFmtId="0" fontId="19" fillId="0" borderId="0" xfId="51" applyFont="1" applyFill="1">
      <alignment/>
      <protection/>
    </xf>
    <xf numFmtId="0" fontId="19" fillId="0" borderId="0" xfId="51" applyFont="1" applyFill="1" applyAlignment="1" applyProtection="1">
      <alignment horizontal="left" vertical="top" wrapText="1"/>
      <protection locked="0"/>
    </xf>
    <xf numFmtId="4" fontId="7" fillId="0" borderId="0" xfId="51" applyNumberFormat="1" applyFont="1" applyFill="1" applyAlignment="1">
      <alignment horizontal="center"/>
      <protection/>
    </xf>
    <xf numFmtId="9" fontId="6" fillId="0" borderId="0" xfId="51" applyNumberFormat="1" applyFont="1" applyFill="1" applyAlignment="1">
      <alignment horizontal="justify" vertical="top" wrapText="1"/>
      <protection/>
    </xf>
    <xf numFmtId="0" fontId="20" fillId="0" borderId="0" xfId="51" applyFont="1" applyFill="1" applyAlignment="1">
      <alignment horizontal="left" vertical="top" wrapText="1"/>
      <protection/>
    </xf>
    <xf numFmtId="0" fontId="19" fillId="0" borderId="0" xfId="51" applyFont="1" applyFill="1" applyAlignment="1" applyProtection="1">
      <alignment horizontal="left" vertical="top"/>
      <protection locked="0"/>
    </xf>
    <xf numFmtId="4" fontId="20" fillId="0" borderId="0" xfId="51" applyNumberFormat="1" applyFont="1" applyFill="1" applyAlignment="1">
      <alignment wrapText="1"/>
      <protection/>
    </xf>
    <xf numFmtId="0" fontId="20" fillId="0" borderId="0" xfId="51" applyFont="1" applyFill="1" applyAlignment="1">
      <alignment horizontal="justify" vertical="top" wrapText="1"/>
      <protection/>
    </xf>
    <xf numFmtId="4" fontId="20" fillId="0" borderId="0" xfId="51" applyNumberFormat="1" applyFont="1" applyFill="1" applyAlignment="1">
      <alignment horizontal="center" wrapText="1"/>
      <protection/>
    </xf>
    <xf numFmtId="4" fontId="19" fillId="0" borderId="0" xfId="51" applyNumberFormat="1" applyFont="1" applyFill="1" applyAlignment="1">
      <alignment horizontal="center" wrapText="1"/>
      <protection/>
    </xf>
    <xf numFmtId="4" fontId="19" fillId="0" borderId="0" xfId="51" applyNumberFormat="1" applyFont="1" applyFill="1" applyAlignment="1">
      <alignment wrapText="1"/>
      <protection/>
    </xf>
    <xf numFmtId="217" fontId="7" fillId="0" borderId="0" xfId="51" applyNumberFormat="1" applyFont="1" applyFill="1" applyAlignment="1">
      <alignment horizontal="right"/>
      <protection/>
    </xf>
    <xf numFmtId="4" fontId="19" fillId="0" borderId="0" xfId="51" applyNumberFormat="1" applyFont="1" applyFill="1" applyAlignment="1">
      <alignment horizontal="center"/>
      <protection/>
    </xf>
    <xf numFmtId="4" fontId="19" fillId="0" borderId="0" xfId="51" applyNumberFormat="1" applyFont="1" applyFill="1" applyAlignment="1">
      <alignment/>
      <protection/>
    </xf>
    <xf numFmtId="4" fontId="20" fillId="0" borderId="0" xfId="51" applyNumberFormat="1" applyFont="1" applyFill="1" applyAlignment="1">
      <alignment horizontal="center"/>
      <protection/>
    </xf>
    <xf numFmtId="4" fontId="20" fillId="0" borderId="0" xfId="51" applyNumberFormat="1" applyFont="1" applyFill="1" applyAlignment="1">
      <alignment/>
      <protection/>
    </xf>
    <xf numFmtId="0" fontId="19" fillId="0" borderId="0" xfId="51" applyFont="1" applyFill="1" applyAlignment="1">
      <alignment vertical="top"/>
      <protection/>
    </xf>
    <xf numFmtId="0" fontId="6" fillId="0" borderId="0" xfId="62" applyNumberFormat="1" applyFont="1" applyFill="1" applyBorder="1" applyAlignment="1">
      <alignment horizontal="right"/>
    </xf>
    <xf numFmtId="4" fontId="6" fillId="0" borderId="0" xfId="0" applyNumberFormat="1" applyFont="1" applyFill="1" applyBorder="1" applyAlignment="1">
      <alignment horizontal="center"/>
    </xf>
    <xf numFmtId="0" fontId="38" fillId="0" borderId="10" xfId="0" applyFont="1" applyBorder="1" applyAlignment="1">
      <alignment horizontal="center" vertical="center" wrapText="1"/>
    </xf>
    <xf numFmtId="0" fontId="38" fillId="0" borderId="10" xfId="0" applyFont="1" applyBorder="1" applyAlignment="1">
      <alignment horizontal="justify" vertical="center" wrapText="1"/>
    </xf>
    <xf numFmtId="0" fontId="38" fillId="0" borderId="10" xfId="0" applyFont="1" applyBorder="1" applyAlignment="1">
      <alignment horizontal="right" vertical="center" wrapText="1"/>
    </xf>
    <xf numFmtId="0" fontId="6" fillId="0" borderId="10" xfId="0" applyFont="1" applyBorder="1" applyAlignment="1">
      <alignment horizontal="justify" vertical="center" wrapText="1"/>
    </xf>
    <xf numFmtId="0" fontId="6" fillId="0" borderId="10" xfId="0" applyFont="1" applyBorder="1" applyAlignment="1">
      <alignment horizontal="center" wrapText="1"/>
    </xf>
    <xf numFmtId="4" fontId="6" fillId="0" borderId="10" xfId="0" applyNumberFormat="1" applyFont="1" applyBorder="1" applyAlignment="1">
      <alignment horizontal="right" wrapText="1"/>
    </xf>
    <xf numFmtId="49" fontId="6" fillId="0" borderId="10" xfId="0" applyNumberFormat="1" applyFont="1" applyBorder="1" applyAlignment="1">
      <alignment horizontal="center" vertical="center" wrapText="1"/>
    </xf>
    <xf numFmtId="0" fontId="6" fillId="0" borderId="10" xfId="0" applyNumberFormat="1" applyFont="1" applyBorder="1" applyAlignment="1">
      <alignment horizontal="right" wrapText="1"/>
    </xf>
    <xf numFmtId="0" fontId="7" fillId="0" borderId="10" xfId="0" applyFont="1" applyBorder="1" applyAlignment="1">
      <alignment horizontal="center" vertical="center" wrapText="1"/>
    </xf>
    <xf numFmtId="0" fontId="7" fillId="0" borderId="10" xfId="0" applyFont="1" applyBorder="1" applyAlignment="1">
      <alignment horizontal="justify" vertical="center" wrapText="1"/>
    </xf>
    <xf numFmtId="0" fontId="7" fillId="0" borderId="10" xfId="0" applyFont="1" applyBorder="1" applyAlignment="1">
      <alignment horizontal="right" vertical="center" wrapText="1"/>
    </xf>
    <xf numFmtId="0" fontId="6" fillId="0" borderId="10" xfId="0" applyFont="1" applyBorder="1" applyAlignment="1">
      <alignment horizontal="center" vertical="center" wrapText="1"/>
    </xf>
    <xf numFmtId="0" fontId="6" fillId="0" borderId="10" xfId="0" applyFont="1" applyBorder="1" applyAlignment="1">
      <alignment horizontal="left" vertical="center" wrapText="1"/>
    </xf>
    <xf numFmtId="0" fontId="6" fillId="0" borderId="10" xfId="0" applyFont="1" applyBorder="1" applyAlignment="1">
      <alignment horizontal="center" vertical="center"/>
    </xf>
    <xf numFmtId="0" fontId="6" fillId="0" borderId="11" xfId="0" applyFont="1" applyBorder="1" applyAlignment="1">
      <alignment horizontal="left" vertical="center" wrapText="1"/>
    </xf>
    <xf numFmtId="0" fontId="6" fillId="0" borderId="12" xfId="0" applyFont="1" applyBorder="1" applyAlignment="1">
      <alignment horizontal="left" vertical="center" wrapText="1"/>
    </xf>
    <xf numFmtId="0" fontId="6" fillId="0" borderId="0" xfId="0" applyFont="1" applyBorder="1" applyAlignment="1">
      <alignment horizontal="justify" vertical="center" wrapText="1"/>
    </xf>
    <xf numFmtId="0" fontId="6" fillId="0" borderId="11" xfId="0" applyFont="1" applyBorder="1" applyAlignment="1">
      <alignment horizontal="justify" vertical="center" wrapText="1"/>
    </xf>
    <xf numFmtId="0" fontId="6" fillId="0" borderId="12" xfId="0" applyFont="1" applyBorder="1" applyAlignment="1">
      <alignment horizontal="justify" vertical="center" wrapText="1"/>
    </xf>
    <xf numFmtId="0" fontId="6" fillId="0" borderId="13" xfId="0" applyFont="1" applyBorder="1" applyAlignment="1">
      <alignment horizontal="justify" vertical="center" wrapText="1"/>
    </xf>
    <xf numFmtId="0" fontId="6" fillId="0" borderId="14" xfId="0" applyFont="1" applyBorder="1" applyAlignment="1">
      <alignment horizontal="justify" vertical="center" wrapText="1"/>
    </xf>
    <xf numFmtId="0" fontId="6" fillId="0" borderId="11" xfId="0" applyFont="1" applyBorder="1" applyAlignment="1">
      <alignment horizontal="center" wrapText="1"/>
    </xf>
    <xf numFmtId="0" fontId="6" fillId="0" borderId="11" xfId="0" applyNumberFormat="1" applyFont="1" applyBorder="1" applyAlignment="1">
      <alignment horizontal="right" wrapText="1"/>
    </xf>
    <xf numFmtId="4" fontId="6" fillId="0" borderId="11" xfId="0" applyNumberFormat="1" applyFont="1" applyBorder="1" applyAlignment="1">
      <alignment horizontal="right" wrapText="1"/>
    </xf>
    <xf numFmtId="0" fontId="6" fillId="0" borderId="12" xfId="0" applyFont="1" applyBorder="1" applyAlignment="1">
      <alignment horizontal="center" vertical="center" wrapText="1"/>
    </xf>
    <xf numFmtId="4" fontId="6" fillId="0" borderId="0" xfId="0" applyNumberFormat="1" applyFont="1" applyBorder="1" applyAlignment="1">
      <alignment horizontal="right" wrapText="1"/>
    </xf>
    <xf numFmtId="0" fontId="6" fillId="0" borderId="12" xfId="0" applyFont="1" applyBorder="1" applyAlignment="1">
      <alignment horizontal="center" wrapText="1"/>
    </xf>
    <xf numFmtId="0" fontId="6" fillId="0" borderId="12" xfId="0" applyNumberFormat="1" applyFont="1" applyBorder="1" applyAlignment="1">
      <alignment horizontal="right" wrapText="1"/>
    </xf>
    <xf numFmtId="4" fontId="6" fillId="0" borderId="12" xfId="0" applyNumberFormat="1" applyFont="1" applyBorder="1" applyAlignment="1">
      <alignment horizontal="right" wrapText="1"/>
    </xf>
    <xf numFmtId="0" fontId="6" fillId="0" borderId="15" xfId="0" applyFont="1" applyBorder="1" applyAlignment="1">
      <alignment horizontal="center" wrapText="1"/>
    </xf>
    <xf numFmtId="0" fontId="6" fillId="0" borderId="15" xfId="0" applyNumberFormat="1" applyFont="1" applyBorder="1" applyAlignment="1">
      <alignment horizontal="right" wrapText="1"/>
    </xf>
    <xf numFmtId="4" fontId="6" fillId="0" borderId="15" xfId="0" applyNumberFormat="1" applyFont="1" applyBorder="1" applyAlignment="1">
      <alignment horizontal="right" wrapText="1"/>
    </xf>
    <xf numFmtId="0" fontId="6" fillId="0" borderId="0" xfId="0" applyFont="1" applyBorder="1" applyAlignment="1">
      <alignment horizontal="center" vertical="center" wrapText="1"/>
    </xf>
    <xf numFmtId="0" fontId="6" fillId="0" borderId="0" xfId="0" applyFont="1" applyBorder="1" applyAlignment="1">
      <alignment horizontal="right" vertical="center" wrapText="1"/>
    </xf>
    <xf numFmtId="0" fontId="6" fillId="0" borderId="11" xfId="0" applyFont="1" applyBorder="1" applyAlignment="1">
      <alignment horizontal="center" vertical="center" wrapText="1"/>
    </xf>
    <xf numFmtId="0" fontId="6" fillId="0" borderId="11" xfId="0" applyFont="1" applyBorder="1" applyAlignment="1">
      <alignment horizontal="right" vertical="center" wrapText="1"/>
    </xf>
    <xf numFmtId="0" fontId="6" fillId="0" borderId="15" xfId="0" applyFont="1" applyBorder="1" applyAlignment="1">
      <alignment horizontal="left" vertical="center" wrapText="1"/>
    </xf>
    <xf numFmtId="4" fontId="6" fillId="0" borderId="12" xfId="0" applyNumberFormat="1" applyFont="1" applyBorder="1" applyAlignment="1">
      <alignment horizontal="right" vertical="center" wrapText="1"/>
    </xf>
    <xf numFmtId="4" fontId="6" fillId="0" borderId="10" xfId="0" applyNumberFormat="1" applyFont="1" applyBorder="1" applyAlignment="1">
      <alignment horizontal="center" vertical="center" wrapText="1"/>
    </xf>
    <xf numFmtId="4" fontId="6" fillId="0" borderId="10" xfId="0" applyNumberFormat="1" applyFont="1" applyBorder="1" applyAlignment="1">
      <alignment horizontal="right" vertical="center" wrapText="1"/>
    </xf>
    <xf numFmtId="0" fontId="6" fillId="0" borderId="10" xfId="0" applyNumberFormat="1" applyFont="1" applyBorder="1" applyAlignment="1">
      <alignment horizontal="center" vertical="center" wrapText="1"/>
    </xf>
    <xf numFmtId="4" fontId="6" fillId="0" borderId="11" xfId="0" applyNumberFormat="1" applyFont="1" applyBorder="1" applyAlignment="1">
      <alignment horizontal="right" vertical="center" wrapText="1"/>
    </xf>
    <xf numFmtId="0" fontId="6" fillId="0" borderId="11" xfId="0" applyNumberFormat="1" applyFont="1" applyBorder="1" applyAlignment="1">
      <alignment horizontal="center" vertical="center" wrapText="1"/>
    </xf>
    <xf numFmtId="0" fontId="6" fillId="0" borderId="12" xfId="0" applyNumberFormat="1" applyFont="1" applyBorder="1" applyAlignment="1">
      <alignment horizontal="center" vertical="center" wrapText="1"/>
    </xf>
    <xf numFmtId="0" fontId="6" fillId="0" borderId="15" xfId="0" applyFont="1" applyBorder="1" applyAlignment="1">
      <alignment horizontal="justify" vertical="center" wrapText="1"/>
    </xf>
    <xf numFmtId="0" fontId="6" fillId="0" borderId="15" xfId="0" applyFont="1" applyBorder="1" applyAlignment="1">
      <alignment horizontal="center" vertical="center" wrapText="1"/>
    </xf>
    <xf numFmtId="0" fontId="6" fillId="0" borderId="15" xfId="0" applyNumberFormat="1" applyFont="1" applyBorder="1" applyAlignment="1">
      <alignment horizontal="center" vertical="center" wrapText="1"/>
    </xf>
    <xf numFmtId="4" fontId="6" fillId="0" borderId="15" xfId="0" applyNumberFormat="1" applyFont="1" applyBorder="1" applyAlignment="1">
      <alignment horizontal="right" vertical="center" wrapText="1"/>
    </xf>
    <xf numFmtId="0" fontId="40" fillId="0" borderId="0" xfId="0" applyFont="1" applyBorder="1" applyAlignment="1">
      <alignment horizontal="left" vertical="center" wrapText="1"/>
    </xf>
    <xf numFmtId="0" fontId="39" fillId="0" borderId="15" xfId="0" applyFont="1" applyBorder="1" applyAlignment="1">
      <alignment horizontal="justify" vertical="center" wrapText="1"/>
    </xf>
    <xf numFmtId="0" fontId="34" fillId="0" borderId="0" xfId="0" applyFont="1" applyBorder="1" applyAlignment="1">
      <alignment horizontal="center" vertical="center"/>
    </xf>
    <xf numFmtId="0" fontId="6" fillId="0" borderId="10" xfId="0" applyNumberFormat="1" applyFont="1" applyBorder="1" applyAlignment="1">
      <alignment horizontal="right" vertical="center" wrapText="1"/>
    </xf>
    <xf numFmtId="0" fontId="21" fillId="0" borderId="16" xfId="0" applyFont="1" applyBorder="1" applyAlignment="1">
      <alignment/>
    </xf>
    <xf numFmtId="0" fontId="34" fillId="0" borderId="17" xfId="0" applyFont="1" applyBorder="1" applyAlignment="1">
      <alignment horizontal="right" vertical="center"/>
    </xf>
    <xf numFmtId="0" fontId="25" fillId="0" borderId="11" xfId="0" applyFont="1" applyBorder="1" applyAlignment="1">
      <alignment horizontal="center" vertical="center"/>
    </xf>
    <xf numFmtId="0" fontId="25" fillId="0" borderId="15" xfId="0" applyFont="1" applyBorder="1" applyAlignment="1">
      <alignment horizontal="center" vertical="center"/>
    </xf>
    <xf numFmtId="0" fontId="25" fillId="0" borderId="11" xfId="0" applyNumberFormat="1" applyFont="1" applyBorder="1" applyAlignment="1">
      <alignment horizontal="center" vertical="center"/>
    </xf>
    <xf numFmtId="0" fontId="25" fillId="0" borderId="15" xfId="0" applyNumberFormat="1" applyFont="1" applyBorder="1" applyAlignment="1">
      <alignment horizontal="center" vertical="center"/>
    </xf>
    <xf numFmtId="4" fontId="25" fillId="0" borderId="11" xfId="0" applyNumberFormat="1" applyFont="1" applyBorder="1" applyAlignment="1">
      <alignment horizontal="right" vertical="center"/>
    </xf>
    <xf numFmtId="4" fontId="25" fillId="0" borderId="15" xfId="0" applyNumberFormat="1" applyFont="1" applyBorder="1" applyAlignment="1">
      <alignment horizontal="right" vertical="center"/>
    </xf>
    <xf numFmtId="4" fontId="6" fillId="0" borderId="12" xfId="0" applyNumberFormat="1" applyFont="1" applyBorder="1" applyAlignment="1">
      <alignment horizontal="right" vertical="center"/>
    </xf>
    <xf numFmtId="0" fontId="78" fillId="0" borderId="12" xfId="0" applyFont="1" applyBorder="1" applyAlignment="1">
      <alignment horizontal="left" vertical="center" wrapText="1"/>
    </xf>
    <xf numFmtId="0" fontId="25" fillId="0" borderId="16" xfId="0" applyFont="1" applyBorder="1" applyAlignment="1">
      <alignment horizontal="left" vertical="center"/>
    </xf>
    <xf numFmtId="0" fontId="29" fillId="0" borderId="0" xfId="0" applyFont="1" applyBorder="1" applyAlignment="1">
      <alignment horizontal="right" vertical="center" wrapText="1"/>
    </xf>
    <xf numFmtId="4" fontId="34" fillId="0" borderId="0" xfId="0" applyNumberFormat="1" applyFont="1" applyBorder="1" applyAlignment="1">
      <alignment horizontal="right" vertical="center" wrapText="1"/>
    </xf>
    <xf numFmtId="4" fontId="34" fillId="0" borderId="0" xfId="0" applyNumberFormat="1" applyFont="1" applyAlignment="1">
      <alignment/>
    </xf>
    <xf numFmtId="0" fontId="7" fillId="0" borderId="0" xfId="51" applyFont="1" applyFill="1" applyAlignment="1">
      <alignment vertical="top" wrapText="1"/>
      <protection/>
    </xf>
    <xf numFmtId="16" fontId="7" fillId="0" borderId="0" xfId="0" applyNumberFormat="1" applyFont="1" applyFill="1" applyBorder="1" applyAlignment="1">
      <alignment horizontal="left" vertical="top"/>
    </xf>
    <xf numFmtId="0" fontId="6" fillId="0" borderId="0" xfId="0" applyFont="1" applyAlignment="1">
      <alignment/>
    </xf>
    <xf numFmtId="0" fontId="6" fillId="0" borderId="16" xfId="0" applyFont="1" applyBorder="1" applyAlignment="1">
      <alignment horizontal="center" vertical="center"/>
    </xf>
    <xf numFmtId="0" fontId="6" fillId="0" borderId="10" xfId="0" applyFont="1" applyBorder="1" applyAlignment="1">
      <alignment horizontal="justify" wrapText="1"/>
    </xf>
    <xf numFmtId="0" fontId="6" fillId="0" borderId="0" xfId="0" applyFont="1" applyAlignment="1">
      <alignment horizontal="justify"/>
    </xf>
    <xf numFmtId="4" fontId="77" fillId="0" borderId="0" xfId="0" applyNumberFormat="1" applyFont="1" applyBorder="1" applyAlignment="1">
      <alignment horizontal="right" wrapText="1"/>
    </xf>
    <xf numFmtId="0" fontId="6" fillId="0" borderId="11" xfId="0" applyFont="1" applyBorder="1" applyAlignment="1">
      <alignment horizontal="justify" wrapText="1"/>
    </xf>
    <xf numFmtId="49" fontId="6" fillId="0" borderId="15" xfId="0" applyNumberFormat="1" applyFont="1" applyBorder="1" applyAlignment="1">
      <alignment/>
    </xf>
    <xf numFmtId="49" fontId="6" fillId="0" borderId="12" xfId="0" applyNumberFormat="1" applyFont="1" applyBorder="1" applyAlignment="1">
      <alignment/>
    </xf>
    <xf numFmtId="0" fontId="6" fillId="0" borderId="11" xfId="0" applyFont="1" applyBorder="1" applyAlignment="1">
      <alignment horizontal="center"/>
    </xf>
    <xf numFmtId="0" fontId="6" fillId="0" borderId="15" xfId="0" applyFont="1" applyBorder="1" applyAlignment="1">
      <alignment horizontal="center"/>
    </xf>
    <xf numFmtId="0" fontId="6" fillId="0" borderId="12" xfId="0" applyFont="1" applyBorder="1" applyAlignment="1">
      <alignment horizontal="center"/>
    </xf>
    <xf numFmtId="0" fontId="6" fillId="0" borderId="11" xfId="0" applyFont="1" applyBorder="1" applyAlignment="1">
      <alignment/>
    </xf>
    <xf numFmtId="0" fontId="6" fillId="0" borderId="10" xfId="0" applyFont="1" applyBorder="1" applyAlignment="1">
      <alignment horizontal="center"/>
    </xf>
    <xf numFmtId="0" fontId="6" fillId="0" borderId="14" xfId="0" applyFont="1" applyBorder="1" applyAlignment="1">
      <alignment horizontal="center" vertical="center"/>
    </xf>
    <xf numFmtId="0" fontId="6" fillId="0" borderId="12" xfId="0" applyFont="1" applyBorder="1" applyAlignment="1">
      <alignment horizontal="justify" wrapText="1"/>
    </xf>
    <xf numFmtId="0" fontId="6" fillId="0" borderId="10" xfId="0" applyFont="1" applyBorder="1" applyAlignment="1">
      <alignment horizontal="justify" vertical="top" wrapText="1"/>
    </xf>
    <xf numFmtId="0" fontId="29" fillId="0" borderId="0" xfId="0" applyFont="1" applyBorder="1" applyAlignment="1">
      <alignment horizontal="left" wrapText="1"/>
    </xf>
    <xf numFmtId="0" fontId="29" fillId="0" borderId="0" xfId="0" applyFont="1" applyBorder="1" applyAlignment="1">
      <alignment wrapText="1"/>
    </xf>
    <xf numFmtId="0" fontId="6" fillId="0" borderId="0" xfId="0" applyFont="1" applyBorder="1" applyAlignment="1">
      <alignment horizontal="center" vertical="center"/>
    </xf>
    <xf numFmtId="0" fontId="6" fillId="0" borderId="0" xfId="0" applyFont="1" applyBorder="1" applyAlignment="1">
      <alignment horizontal="justify" wrapText="1"/>
    </xf>
    <xf numFmtId="0" fontId="6" fillId="0" borderId="0" xfId="0" applyFont="1" applyBorder="1" applyAlignment="1">
      <alignment horizontal="center"/>
    </xf>
    <xf numFmtId="0" fontId="29" fillId="0" borderId="0" xfId="0" applyFont="1" applyBorder="1" applyAlignment="1">
      <alignment vertical="center" wrapText="1"/>
    </xf>
    <xf numFmtId="0" fontId="19" fillId="0" borderId="0" xfId="0" applyFont="1" applyFill="1" applyBorder="1" applyAlignment="1" applyProtection="1">
      <alignment horizontal="justify" vertical="top"/>
      <protection/>
    </xf>
    <xf numFmtId="4" fontId="6" fillId="0" borderId="0" xfId="62" applyNumberFormat="1" applyFont="1" applyFill="1" applyBorder="1" applyAlignment="1" applyProtection="1">
      <alignment horizontal="right"/>
      <protection/>
    </xf>
    <xf numFmtId="217" fontId="6" fillId="0" borderId="0" xfId="62" applyNumberFormat="1" applyFont="1" applyFill="1" applyBorder="1" applyAlignment="1" applyProtection="1">
      <alignment horizontal="right"/>
      <protection/>
    </xf>
    <xf numFmtId="217" fontId="6" fillId="0" borderId="0" xfId="0" applyNumberFormat="1" applyFont="1" applyFill="1" applyBorder="1" applyAlignment="1" applyProtection="1">
      <alignment horizontal="right"/>
      <protection/>
    </xf>
    <xf numFmtId="217" fontId="7" fillId="0" borderId="0" xfId="0" applyNumberFormat="1" applyFont="1" applyFill="1" applyBorder="1" applyAlignment="1" applyProtection="1">
      <alignment horizontal="right"/>
      <protection/>
    </xf>
    <xf numFmtId="0" fontId="6" fillId="0" borderId="0" xfId="0" applyFont="1" applyFill="1" applyBorder="1" applyAlignment="1" applyProtection="1">
      <alignment horizontal="center" vertical="top" wrapText="1"/>
      <protection/>
    </xf>
    <xf numFmtId="217" fontId="7" fillId="0" borderId="0" xfId="0" applyNumberFormat="1" applyFont="1" applyFill="1" applyBorder="1" applyAlignment="1" applyProtection="1">
      <alignment horizontal="right"/>
      <protection/>
    </xf>
    <xf numFmtId="0" fontId="19" fillId="0" borderId="0" xfId="0" applyFont="1" applyFill="1" applyBorder="1" applyAlignment="1" applyProtection="1">
      <alignment horizontal="justify" vertical="top" wrapText="1"/>
      <protection/>
    </xf>
    <xf numFmtId="0" fontId="20" fillId="0" borderId="0" xfId="0" applyFont="1" applyFill="1" applyBorder="1" applyAlignment="1" applyProtection="1">
      <alignment horizontal="justify" vertical="top" wrapText="1"/>
      <protection/>
    </xf>
    <xf numFmtId="0" fontId="19" fillId="0" borderId="0" xfId="0" applyFont="1" applyFill="1" applyBorder="1" applyAlignment="1" applyProtection="1">
      <alignment horizontal="left" vertical="top"/>
      <protection/>
    </xf>
    <xf numFmtId="0" fontId="19" fillId="0" borderId="0" xfId="0" applyFont="1" applyFill="1" applyBorder="1" applyAlignment="1" applyProtection="1">
      <alignment horizontal="justify" vertical="top" wrapText="1"/>
      <protection/>
    </xf>
    <xf numFmtId="49" fontId="19" fillId="0" borderId="0" xfId="0" applyNumberFormat="1" applyFont="1" applyFill="1" applyBorder="1" applyAlignment="1" applyProtection="1">
      <alignment horizontal="left" vertical="top" wrapText="1"/>
      <protection/>
    </xf>
    <xf numFmtId="4" fontId="0" fillId="0" borderId="0" xfId="0" applyNumberFormat="1" applyAlignment="1">
      <alignment/>
    </xf>
    <xf numFmtId="49" fontId="21" fillId="0" borderId="10" xfId="0" applyNumberFormat="1" applyFont="1" applyBorder="1" applyAlignment="1">
      <alignment horizontal="center" vertical="top" wrapText="1"/>
    </xf>
    <xf numFmtId="49" fontId="6" fillId="0" borderId="10" xfId="0" applyNumberFormat="1" applyFont="1" applyBorder="1" applyAlignment="1">
      <alignment horizontal="center" vertical="top" wrapText="1"/>
    </xf>
    <xf numFmtId="0" fontId="6" fillId="0" borderId="12" xfId="0" applyNumberFormat="1" applyFont="1" applyBorder="1" applyAlignment="1">
      <alignment horizontal="center" wrapText="1"/>
    </xf>
    <xf numFmtId="49" fontId="21" fillId="0" borderId="10" xfId="0" applyNumberFormat="1" applyFont="1" applyBorder="1" applyAlignment="1">
      <alignment horizontal="center" vertical="center" wrapText="1"/>
    </xf>
    <xf numFmtId="0" fontId="6" fillId="0" borderId="10" xfId="0" applyFont="1" applyFill="1" applyBorder="1" applyAlignment="1">
      <alignment horizontal="justify" vertical="center" wrapText="1"/>
    </xf>
    <xf numFmtId="0" fontId="19" fillId="0" borderId="0" xfId="51" applyFont="1" applyFill="1" applyAlignment="1" applyProtection="1">
      <alignment horizontal="left" vertical="top"/>
      <protection locked="0"/>
    </xf>
    <xf numFmtId="0" fontId="34" fillId="0" borderId="10" xfId="0" applyFont="1" applyBorder="1" applyAlignment="1">
      <alignment horizontal="center" vertical="center"/>
    </xf>
    <xf numFmtId="49" fontId="6" fillId="0" borderId="11" xfId="0" applyNumberFormat="1" applyFont="1" applyBorder="1" applyAlignment="1">
      <alignment horizontal="center" vertical="top" wrapText="1"/>
    </xf>
    <xf numFmtId="49" fontId="6" fillId="0" borderId="12" xfId="0" applyNumberFormat="1" applyFont="1" applyBorder="1" applyAlignment="1">
      <alignment horizontal="center" vertical="top" wrapText="1"/>
    </xf>
    <xf numFmtId="49" fontId="6" fillId="0" borderId="13" xfId="0" applyNumberFormat="1" applyFont="1" applyBorder="1" applyAlignment="1">
      <alignment horizontal="center" vertical="top" wrapText="1"/>
    </xf>
    <xf numFmtId="49" fontId="6" fillId="0" borderId="14" xfId="0" applyNumberFormat="1" applyFont="1" applyBorder="1" applyAlignment="1">
      <alignment horizontal="center" vertical="top" wrapText="1"/>
    </xf>
    <xf numFmtId="49" fontId="6" fillId="0" borderId="13" xfId="0" applyNumberFormat="1" applyFont="1" applyBorder="1" applyAlignment="1">
      <alignment horizontal="center" vertical="center" wrapText="1"/>
    </xf>
    <xf numFmtId="49" fontId="6" fillId="0" borderId="14" xfId="0" applyNumberFormat="1" applyFont="1" applyBorder="1" applyAlignment="1">
      <alignment horizontal="center" vertical="center" wrapText="1"/>
    </xf>
    <xf numFmtId="49" fontId="6" fillId="0" borderId="11" xfId="0" applyNumberFormat="1" applyFont="1" applyBorder="1" applyAlignment="1">
      <alignment horizontal="center" vertical="center" wrapText="1"/>
    </xf>
    <xf numFmtId="49" fontId="6" fillId="0" borderId="15" xfId="0" applyNumberFormat="1" applyFont="1" applyBorder="1" applyAlignment="1">
      <alignment horizontal="center" vertical="center" wrapText="1"/>
    </xf>
    <xf numFmtId="49" fontId="6" fillId="0" borderId="12" xfId="0" applyNumberFormat="1" applyFont="1" applyBorder="1" applyAlignment="1">
      <alignment horizontal="center" vertical="center" wrapText="1"/>
    </xf>
    <xf numFmtId="0" fontId="41" fillId="0" borderId="0" xfId="0" applyFont="1" applyBorder="1" applyAlignment="1">
      <alignment horizontal="right" vertical="center"/>
    </xf>
    <xf numFmtId="0" fontId="25" fillId="0" borderId="0" xfId="0" applyFont="1" applyBorder="1" applyAlignment="1">
      <alignment horizontal="right" vertical="center"/>
    </xf>
    <xf numFmtId="0" fontId="34" fillId="0" borderId="10" xfId="0" applyFont="1" applyBorder="1" applyAlignment="1">
      <alignment horizontal="right" vertical="center"/>
    </xf>
    <xf numFmtId="4" fontId="34" fillId="0" borderId="10" xfId="0" applyNumberFormat="1" applyFont="1" applyBorder="1" applyAlignment="1">
      <alignment horizontal="right" vertical="center"/>
    </xf>
    <xf numFmtId="49" fontId="6" fillId="0" borderId="18" xfId="0" applyNumberFormat="1" applyFont="1" applyBorder="1" applyAlignment="1">
      <alignment horizontal="center" vertical="top" wrapText="1"/>
    </xf>
    <xf numFmtId="49" fontId="6" fillId="0" borderId="16" xfId="0" applyNumberFormat="1" applyFont="1" applyBorder="1" applyAlignment="1">
      <alignment horizontal="center" vertical="center"/>
    </xf>
    <xf numFmtId="49" fontId="6" fillId="0" borderId="16" xfId="0" applyNumberFormat="1" applyFont="1" applyBorder="1" applyAlignment="1">
      <alignment horizontal="center" vertical="center" wrapText="1"/>
    </xf>
    <xf numFmtId="4" fontId="29" fillId="0" borderId="0" xfId="0" applyNumberFormat="1" applyFont="1" applyBorder="1" applyAlignment="1">
      <alignment horizontal="right" vertical="center" wrapText="1"/>
    </xf>
    <xf numFmtId="0" fontId="20" fillId="0" borderId="0" xfId="0" applyFont="1" applyBorder="1" applyAlignment="1">
      <alignment horizontal="right" vertical="center" wrapText="1"/>
    </xf>
    <xf numFmtId="4" fontId="34" fillId="0" borderId="0" xfId="0" applyNumberFormat="1" applyFont="1" applyBorder="1" applyAlignment="1">
      <alignment horizontal="right" vertical="center"/>
    </xf>
    <xf numFmtId="0" fontId="34" fillId="0" borderId="0" xfId="0" applyFont="1" applyBorder="1" applyAlignment="1">
      <alignment horizontal="right" vertical="center"/>
    </xf>
    <xf numFmtId="0" fontId="7" fillId="0" borderId="16" xfId="0" applyFont="1" applyBorder="1" applyAlignment="1">
      <alignment horizontal="center"/>
    </xf>
    <xf numFmtId="0" fontId="7" fillId="0" borderId="19" xfId="0" applyFont="1" applyBorder="1" applyAlignment="1">
      <alignment horizontal="center"/>
    </xf>
    <xf numFmtId="0" fontId="7" fillId="0" borderId="17" xfId="0" applyFont="1" applyBorder="1" applyAlignment="1">
      <alignment horizontal="center"/>
    </xf>
    <xf numFmtId="0" fontId="7" fillId="0" borderId="16" xfId="0" applyFont="1" applyBorder="1" applyAlignment="1">
      <alignment horizontal="right"/>
    </xf>
    <xf numFmtId="0" fontId="7" fillId="0" borderId="17" xfId="0" applyFont="1" applyBorder="1" applyAlignment="1">
      <alignment horizontal="right"/>
    </xf>
    <xf numFmtId="4" fontId="7" fillId="0" borderId="16" xfId="0" applyNumberFormat="1" applyFont="1" applyBorder="1" applyAlignment="1">
      <alignment horizontal="right"/>
    </xf>
    <xf numFmtId="0" fontId="7" fillId="0" borderId="19" xfId="0" applyFont="1" applyBorder="1" applyAlignment="1">
      <alignment horizontal="right"/>
    </xf>
    <xf numFmtId="0" fontId="6" fillId="0" borderId="11" xfId="0" applyFont="1" applyBorder="1" applyAlignment="1">
      <alignment horizontal="center" vertical="center"/>
    </xf>
    <xf numFmtId="0" fontId="6" fillId="0" borderId="15" xfId="0" applyFont="1" applyBorder="1" applyAlignment="1">
      <alignment horizontal="center" vertical="center"/>
    </xf>
    <xf numFmtId="0" fontId="6" fillId="0" borderId="12" xfId="0" applyFont="1" applyBorder="1" applyAlignment="1">
      <alignment horizontal="center" vertical="center"/>
    </xf>
    <xf numFmtId="0" fontId="42" fillId="0" borderId="0" xfId="0" applyFont="1" applyFill="1" applyBorder="1" applyAlignment="1" applyProtection="1">
      <alignment horizontal="left" vertical="center" wrapText="1"/>
      <protection/>
    </xf>
    <xf numFmtId="0" fontId="0" fillId="0" borderId="0" xfId="0" applyFont="1" applyAlignment="1">
      <alignment/>
    </xf>
  </cellXfs>
  <cellStyles count="52">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Normalno 2" xfId="51"/>
    <cellStyle name="Percent" xfId="52"/>
    <cellStyle name="Povezana ćelija" xfId="53"/>
    <cellStyle name="Followed Hyperlink" xfId="54"/>
    <cellStyle name="Provjera ćelije" xfId="55"/>
    <cellStyle name="Tekst objašnjenja" xfId="56"/>
    <cellStyle name="Tekst upozorenja" xfId="57"/>
    <cellStyle name="Ukupni zbroj" xfId="58"/>
    <cellStyle name="Unos" xfId="59"/>
    <cellStyle name="Currency" xfId="60"/>
    <cellStyle name="Currency [0]" xfId="61"/>
    <cellStyle name="Comma" xfId="62"/>
    <cellStyle name="Comma [0]" xfId="63"/>
    <cellStyle name="Zarez 2" xfId="64"/>
    <cellStyle name="Zarez 3"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31"/>
  <sheetViews>
    <sheetView view="pageLayout" zoomScaleSheetLayoutView="100" workbookViewId="0" topLeftCell="A1">
      <selection activeCell="A33" sqref="A33"/>
    </sheetView>
  </sheetViews>
  <sheetFormatPr defaultColWidth="9.140625" defaultRowHeight="12.75"/>
  <cols>
    <col min="1" max="1" width="80.8515625" style="49" customWidth="1"/>
    <col min="2" max="2" width="79.57421875" style="48" customWidth="1"/>
    <col min="3" max="16384" width="9.140625" style="48" customWidth="1"/>
  </cols>
  <sheetData>
    <row r="1" ht="15">
      <c r="A1" s="47" t="s">
        <v>0</v>
      </c>
    </row>
    <row r="3" ht="105">
      <c r="A3" s="49" t="s">
        <v>1</v>
      </c>
    </row>
    <row r="4" ht="45">
      <c r="A4" s="49" t="s">
        <v>31</v>
      </c>
    </row>
    <row r="5" ht="60">
      <c r="A5" s="50" t="s">
        <v>2</v>
      </c>
    </row>
    <row r="6" ht="60">
      <c r="A6" s="50" t="s">
        <v>3</v>
      </c>
    </row>
    <row r="7" ht="78" customHeight="1">
      <c r="A7" s="51" t="s">
        <v>4</v>
      </c>
    </row>
    <row r="8" ht="75">
      <c r="A8" s="50" t="s">
        <v>5</v>
      </c>
    </row>
    <row r="9" ht="30">
      <c r="A9" s="50" t="s">
        <v>32</v>
      </c>
    </row>
    <row r="10" ht="45">
      <c r="A10" s="50" t="s">
        <v>6</v>
      </c>
    </row>
    <row r="11" ht="45">
      <c r="A11" s="50" t="s">
        <v>7</v>
      </c>
    </row>
    <row r="12" ht="65.25" customHeight="1">
      <c r="A12" s="50" t="s">
        <v>8</v>
      </c>
    </row>
    <row r="13" ht="30">
      <c r="A13" s="52" t="s">
        <v>9</v>
      </c>
    </row>
    <row r="14" ht="60">
      <c r="A14" s="52" t="s">
        <v>10</v>
      </c>
    </row>
    <row r="15" ht="45">
      <c r="A15" s="50" t="s">
        <v>11</v>
      </c>
    </row>
    <row r="16" ht="30">
      <c r="A16" s="50" t="s">
        <v>12</v>
      </c>
    </row>
    <row r="17" ht="45">
      <c r="A17" s="50" t="s">
        <v>13</v>
      </c>
    </row>
    <row r="18" ht="60">
      <c r="A18" s="50" t="s">
        <v>14</v>
      </c>
    </row>
    <row r="19" ht="30">
      <c r="A19" s="50" t="s">
        <v>15</v>
      </c>
    </row>
    <row r="20" ht="30">
      <c r="A20" s="50" t="s">
        <v>33</v>
      </c>
    </row>
    <row r="21" ht="30">
      <c r="A21" s="50" t="s">
        <v>16</v>
      </c>
    </row>
    <row r="22" ht="75">
      <c r="A22" s="50" t="s">
        <v>17</v>
      </c>
    </row>
    <row r="23" ht="30">
      <c r="A23" s="50" t="s">
        <v>18</v>
      </c>
    </row>
    <row r="24" ht="48">
      <c r="A24" s="50" t="s">
        <v>40</v>
      </c>
    </row>
    <row r="25" ht="60">
      <c r="A25" s="50" t="s">
        <v>34</v>
      </c>
    </row>
    <row r="26" ht="49.5" customHeight="1">
      <c r="A26" s="50" t="s">
        <v>20</v>
      </c>
    </row>
    <row r="27" ht="45">
      <c r="A27" s="50" t="s">
        <v>21</v>
      </c>
    </row>
    <row r="28" ht="30">
      <c r="A28" s="50" t="s">
        <v>22</v>
      </c>
    </row>
    <row r="29" ht="60">
      <c r="A29" s="50" t="s">
        <v>28</v>
      </c>
    </row>
    <row r="30" ht="30">
      <c r="A30" s="52" t="s">
        <v>29</v>
      </c>
    </row>
    <row r="31" ht="60">
      <c r="A31" s="50" t="s">
        <v>30</v>
      </c>
    </row>
  </sheetData>
  <sheetProtection/>
  <printOptions/>
  <pageMargins left="0.9055118110236221" right="0.5511811023622047" top="0.984251968503937" bottom="0.984251968503937" header="0.5118110236220472" footer="0.5118110236220472"/>
  <pageSetup firstPageNumber="2" useFirstPageNumber="1" horizontalDpi="300" verticalDpi="300" orientation="portrait" paperSize="9" scale="90" r:id="rId1"/>
  <headerFooter>
    <oddHeader>&amp;L&amp;"Times New Roman,Podebljano"&amp;8D &amp;&amp; Z&amp;"Times New Roman,Uobičajeno" doo Zadar&amp;R&amp;"Times New Roman,Uobičajeno"&amp;8ZOP INFR-573A</oddHeader>
    <oddFooter>&amp;L&amp;"Times New Roman,Uobičajeno"&amp;8investitor:  GRAD ZADAR, Narodni trg 1, 23000 Zadar 
građevina: PRISTUPNA CESTA PODUZETNIČKE ZONE CRNO OD POSLOVNE ZONE MURVICA JUG (D8) - 1.FAZA
datum:       rujan 2018.&amp;R&amp;"Times New Roman,Uobičajeno"&amp;8str. &amp;P</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2:E24"/>
  <sheetViews>
    <sheetView tabSelected="1" view="pageLayout" zoomScaleSheetLayoutView="115" workbookViewId="0" topLeftCell="A1">
      <selection activeCell="B52" sqref="B51:B52"/>
    </sheetView>
  </sheetViews>
  <sheetFormatPr defaultColWidth="9.140625" defaultRowHeight="12.75"/>
  <cols>
    <col min="2" max="2" width="52.00390625" style="0" customWidth="1"/>
    <col min="5" max="5" width="16.140625" style="0" bestFit="1" customWidth="1"/>
  </cols>
  <sheetData>
    <row r="2" spans="1:5" ht="15" customHeight="1">
      <c r="A2" s="391" t="s">
        <v>462</v>
      </c>
      <c r="B2" s="391"/>
      <c r="C2" s="342"/>
      <c r="D2" s="346"/>
      <c r="E2" s="346"/>
    </row>
    <row r="3" spans="1:5" ht="15.75">
      <c r="A3" s="341"/>
      <c r="B3" s="349"/>
      <c r="C3" s="342"/>
      <c r="D3" s="343"/>
      <c r="E3" s="344"/>
    </row>
    <row r="4" spans="1:5" ht="15.75">
      <c r="A4" s="350" t="s">
        <v>38</v>
      </c>
      <c r="B4" s="341" t="s">
        <v>48</v>
      </c>
      <c r="C4" s="342"/>
      <c r="D4" s="343"/>
      <c r="E4" s="345">
        <f>A_prometnica!G109</f>
        <v>0</v>
      </c>
    </row>
    <row r="5" spans="1:5" ht="15.75">
      <c r="A5" s="350"/>
      <c r="B5" s="341"/>
      <c r="C5" s="342"/>
      <c r="D5" s="343"/>
      <c r="E5" s="345"/>
    </row>
    <row r="6" spans="1:5" ht="15.75">
      <c r="A6" s="350" t="s">
        <v>111</v>
      </c>
      <c r="B6" s="341" t="s">
        <v>429</v>
      </c>
      <c r="C6" s="342"/>
      <c r="D6" s="343"/>
      <c r="E6" s="345">
        <f>B_vodoopskrba!G83</f>
        <v>0</v>
      </c>
    </row>
    <row r="7" spans="1:5" ht="15.75">
      <c r="A7" s="350"/>
      <c r="B7" s="351"/>
      <c r="C7" s="342"/>
      <c r="D7" s="343"/>
      <c r="E7" s="345"/>
    </row>
    <row r="8" spans="1:5" ht="15.75">
      <c r="A8" s="352" t="s">
        <v>290</v>
      </c>
      <c r="B8" s="341" t="s">
        <v>468</v>
      </c>
      <c r="C8" s="342"/>
      <c r="D8" s="343"/>
      <c r="E8" s="345">
        <f>C_oborinska!F334</f>
        <v>0</v>
      </c>
    </row>
    <row r="9" spans="1:5" ht="15.75">
      <c r="A9" s="352"/>
      <c r="B9" s="341"/>
      <c r="C9" s="342"/>
      <c r="D9" s="343"/>
      <c r="E9" s="345"/>
    </row>
    <row r="10" spans="1:5" ht="15.75">
      <c r="A10" s="352" t="s">
        <v>397</v>
      </c>
      <c r="B10" s="341" t="s">
        <v>469</v>
      </c>
      <c r="C10" s="342"/>
      <c r="D10" s="343"/>
      <c r="E10" s="345">
        <f>D_fekalna!F180</f>
        <v>0</v>
      </c>
    </row>
    <row r="11" spans="1:5" ht="15.75">
      <c r="A11" s="352"/>
      <c r="B11" s="341"/>
      <c r="C11" s="342"/>
      <c r="D11" s="343"/>
      <c r="E11" s="345"/>
    </row>
    <row r="12" spans="1:5" ht="15.75">
      <c r="A12" s="341" t="s">
        <v>464</v>
      </c>
      <c r="B12" s="351" t="s">
        <v>398</v>
      </c>
      <c r="C12" s="342"/>
      <c r="D12" s="343"/>
      <c r="E12" s="345">
        <f>'E1_JR'!D90</f>
        <v>0</v>
      </c>
    </row>
    <row r="13" spans="1:5" ht="15.75">
      <c r="A13" s="341"/>
      <c r="B13" s="351"/>
      <c r="C13" s="342"/>
      <c r="D13" s="343"/>
      <c r="E13" s="345"/>
    </row>
    <row r="14" spans="1:5" ht="15.75">
      <c r="A14" s="341" t="s">
        <v>465</v>
      </c>
      <c r="B14" s="248" t="s">
        <v>439</v>
      </c>
      <c r="C14" s="342"/>
      <c r="D14" s="343"/>
      <c r="E14" s="345">
        <f>'E2_EE mreža'!D47:F47</f>
        <v>0</v>
      </c>
    </row>
    <row r="15" spans="1:5" ht="15.75">
      <c r="A15" s="341"/>
      <c r="B15" s="248"/>
      <c r="C15" s="342"/>
      <c r="D15" s="343"/>
      <c r="E15" s="345"/>
    </row>
    <row r="16" spans="1:5" ht="15.75">
      <c r="A16" s="341" t="s">
        <v>466</v>
      </c>
      <c r="B16" s="248" t="s">
        <v>449</v>
      </c>
      <c r="C16" s="342"/>
      <c r="D16" s="343"/>
      <c r="E16" s="345">
        <f>'E3_DTK'!D44</f>
        <v>0</v>
      </c>
    </row>
    <row r="17" spans="1:5" ht="15.75">
      <c r="A17" s="341"/>
      <c r="B17" s="351"/>
      <c r="C17" s="342"/>
      <c r="D17" s="343"/>
      <c r="E17" s="345"/>
    </row>
    <row r="18" spans="1:5" ht="15.75">
      <c r="A18" s="341" t="s">
        <v>467</v>
      </c>
      <c r="B18" s="351" t="s">
        <v>399</v>
      </c>
      <c r="C18" s="342"/>
      <c r="D18" s="343"/>
      <c r="E18" s="345">
        <f>F_plin!D51</f>
        <v>0</v>
      </c>
    </row>
    <row r="19" spans="1:5" ht="15.75">
      <c r="A19" s="341"/>
      <c r="B19" s="349"/>
      <c r="C19" s="342"/>
      <c r="D19" s="343"/>
      <c r="E19" s="344"/>
    </row>
    <row r="20" spans="1:5" ht="15.75">
      <c r="A20" s="341"/>
      <c r="B20" s="348" t="s">
        <v>46</v>
      </c>
      <c r="C20" s="342"/>
      <c r="D20" s="343"/>
      <c r="E20" s="347">
        <f>SUM(E4:E19)</f>
        <v>0</v>
      </c>
    </row>
    <row r="21" spans="1:5" ht="15.75">
      <c r="A21" s="341"/>
      <c r="B21" s="348"/>
      <c r="C21" s="342"/>
      <c r="D21" s="343"/>
      <c r="E21" s="347"/>
    </row>
    <row r="22" spans="1:5" ht="15.75">
      <c r="A22" s="341"/>
      <c r="B22" s="351" t="s">
        <v>430</v>
      </c>
      <c r="C22" s="342"/>
      <c r="D22" s="343"/>
      <c r="E22" s="347">
        <f>E20*0.25</f>
        <v>0</v>
      </c>
    </row>
    <row r="23" spans="1:5" ht="15.75">
      <c r="A23" s="341"/>
      <c r="B23" s="351"/>
      <c r="C23" s="342"/>
      <c r="D23" s="343"/>
      <c r="E23" s="347"/>
    </row>
    <row r="24" spans="1:5" ht="15.75">
      <c r="A24" s="341"/>
      <c r="B24" s="351" t="s">
        <v>431</v>
      </c>
      <c r="C24" s="342"/>
      <c r="D24" s="343"/>
      <c r="E24" s="347">
        <f>E20+E22</f>
        <v>0</v>
      </c>
    </row>
  </sheetData>
  <sheetProtection/>
  <mergeCells count="1">
    <mergeCell ref="A2:B2"/>
  </mergeCells>
  <printOptions/>
  <pageMargins left="0.7086614173228347" right="0.7086614173228347" top="0.7480314960629921" bottom="0.7480314960629921" header="0.31496062992125984" footer="0.31496062992125984"/>
  <pageSetup firstPageNumber="67" useFirstPageNumber="1" fitToHeight="0" fitToWidth="1" horizontalDpi="600" verticalDpi="600" orientation="portrait" paperSize="9" scale="93" r:id="rId1"/>
  <headerFooter>
    <oddFooter>&amp;L&amp;"Times New Roman,Uobičajeno"&amp;7investitor:  GRAD ZADAR, Narodni trg 1, 23000 Zadar 
građevina:  PRISTUPNA CESTA PODUZETNIČKE ZONE CRNO OD POSLOVNE ZONE MURVICA JUG (D8) - 1. FAZA
datum:        rujan 2018.&amp;R&amp;"Times New Roman,Uobičajeno"&amp;8str.&amp;P</oddFooter>
  </headerFooter>
</worksheet>
</file>

<file path=xl/worksheets/sheet2.xml><?xml version="1.0" encoding="utf-8"?>
<worksheet xmlns="http://schemas.openxmlformats.org/spreadsheetml/2006/main" xmlns:r="http://schemas.openxmlformats.org/officeDocument/2006/relationships">
  <dimension ref="A1:M116"/>
  <sheetViews>
    <sheetView view="pageLayout" zoomScaleSheetLayoutView="100" workbookViewId="0" topLeftCell="A129">
      <selection activeCell="D147" sqref="D147"/>
    </sheetView>
  </sheetViews>
  <sheetFormatPr defaultColWidth="9.140625" defaultRowHeight="12.75"/>
  <cols>
    <col min="1" max="1" width="4.140625" style="7" customWidth="1"/>
    <col min="2" max="2" width="4.28125" style="1" customWidth="1"/>
    <col min="3" max="3" width="45.00390625" style="2" bestFit="1" customWidth="1"/>
    <col min="4" max="4" width="7.7109375" style="3" customWidth="1"/>
    <col min="5" max="5" width="9.28125" style="4" customWidth="1"/>
    <col min="6" max="6" width="11.421875" style="5" customWidth="1"/>
    <col min="7" max="7" width="18.140625" style="6" customWidth="1"/>
    <col min="8" max="12" width="9.140625" style="7" customWidth="1"/>
    <col min="13" max="13" width="57.140625" style="7" customWidth="1"/>
    <col min="14" max="16384" width="9.140625" style="7" customWidth="1"/>
  </cols>
  <sheetData>
    <row r="1" spans="1:3" ht="15.75">
      <c r="A1" s="59" t="s">
        <v>38</v>
      </c>
      <c r="B1" s="59"/>
      <c r="C1" s="60" t="s">
        <v>48</v>
      </c>
    </row>
    <row r="2" spans="1:3" ht="15.75">
      <c r="A2" s="59"/>
      <c r="B2" s="59"/>
      <c r="C2" s="67"/>
    </row>
    <row r="3" spans="1:3" ht="135">
      <c r="A3" s="59"/>
      <c r="B3" s="59"/>
      <c r="C3" s="17" t="s">
        <v>47</v>
      </c>
    </row>
    <row r="4" ht="15">
      <c r="A4" s="1"/>
    </row>
    <row r="5" spans="1:7" s="26" customFormat="1" ht="15">
      <c r="A5" s="1">
        <v>1</v>
      </c>
      <c r="B5" s="1"/>
      <c r="C5" s="23" t="s">
        <v>25</v>
      </c>
      <c r="D5" s="9"/>
      <c r="E5" s="24"/>
      <c r="F5" s="25"/>
      <c r="G5" s="11"/>
    </row>
    <row r="6" spans="1:7" s="26" customFormat="1" ht="15">
      <c r="A6" s="1"/>
      <c r="B6" s="1"/>
      <c r="C6" s="23"/>
      <c r="D6" s="9"/>
      <c r="E6" s="27"/>
      <c r="F6" s="28"/>
      <c r="G6" s="14"/>
    </row>
    <row r="7" spans="1:13" s="29" customFormat="1" ht="199.5" customHeight="1">
      <c r="A7" s="26">
        <v>1</v>
      </c>
      <c r="B7" s="26">
        <v>1</v>
      </c>
      <c r="C7" s="66" t="s">
        <v>51</v>
      </c>
      <c r="D7" s="3" t="s">
        <v>44</v>
      </c>
      <c r="E7" s="4">
        <v>110</v>
      </c>
      <c r="F7" s="5"/>
      <c r="G7" s="6">
        <f>E7*F7</f>
        <v>0</v>
      </c>
      <c r="M7" s="53"/>
    </row>
    <row r="8" spans="1:7" s="29" customFormat="1" ht="15">
      <c r="A8" s="56"/>
      <c r="B8" s="56"/>
      <c r="C8" s="31"/>
      <c r="D8" s="3"/>
      <c r="E8" s="71"/>
      <c r="F8" s="5"/>
      <c r="G8" s="6"/>
    </row>
    <row r="9" spans="1:13" s="29" customFormat="1" ht="141" customHeight="1">
      <c r="A9" s="26">
        <v>1</v>
      </c>
      <c r="B9" s="26">
        <v>2</v>
      </c>
      <c r="C9" s="54" t="s">
        <v>54</v>
      </c>
      <c r="D9" s="3" t="s">
        <v>43</v>
      </c>
      <c r="E9" s="4">
        <v>4072</v>
      </c>
      <c r="F9" s="5"/>
      <c r="G9" s="6">
        <f>E9*F9</f>
        <v>0</v>
      </c>
      <c r="M9" s="53"/>
    </row>
    <row r="10" spans="1:5" ht="14.25" customHeight="1">
      <c r="A10" s="56"/>
      <c r="B10" s="56"/>
      <c r="C10" s="17"/>
      <c r="E10" s="71"/>
    </row>
    <row r="11" spans="1:7" s="29" customFormat="1" ht="138.75" customHeight="1">
      <c r="A11" s="26">
        <v>1</v>
      </c>
      <c r="B11" s="26">
        <v>3</v>
      </c>
      <c r="C11" s="17" t="s">
        <v>52</v>
      </c>
      <c r="D11" s="3" t="s">
        <v>37</v>
      </c>
      <c r="E11" s="249">
        <v>1</v>
      </c>
      <c r="F11" s="5"/>
      <c r="G11" s="6">
        <f>E11*F11</f>
        <v>0</v>
      </c>
    </row>
    <row r="12" spans="1:7" s="32" customFormat="1" ht="15">
      <c r="A12" s="56"/>
      <c r="B12" s="56"/>
      <c r="C12" s="55"/>
      <c r="D12" s="3"/>
      <c r="E12" s="71"/>
      <c r="F12" s="5"/>
      <c r="G12" s="6"/>
    </row>
    <row r="13" spans="1:7" s="34" customFormat="1" ht="70.5" customHeight="1">
      <c r="A13" s="26">
        <v>1</v>
      </c>
      <c r="B13" s="26">
        <v>4</v>
      </c>
      <c r="C13" s="17" t="s">
        <v>55</v>
      </c>
      <c r="D13" s="3" t="s">
        <v>44</v>
      </c>
      <c r="E13" s="4">
        <v>19</v>
      </c>
      <c r="F13" s="5"/>
      <c r="G13" s="6">
        <f>E13*F13</f>
        <v>0</v>
      </c>
    </row>
    <row r="14" spans="1:7" s="34" customFormat="1" ht="15">
      <c r="A14" s="56"/>
      <c r="B14" s="56"/>
      <c r="C14" s="55"/>
      <c r="D14" s="33"/>
      <c r="E14" s="71"/>
      <c r="F14" s="5"/>
      <c r="G14" s="6"/>
    </row>
    <row r="15" spans="1:13" s="34" customFormat="1" ht="195">
      <c r="A15" s="58">
        <v>1</v>
      </c>
      <c r="B15" s="58">
        <v>5</v>
      </c>
      <c r="C15" s="17" t="s">
        <v>53</v>
      </c>
      <c r="D15" s="3" t="s">
        <v>37</v>
      </c>
      <c r="E15" s="249">
        <v>1</v>
      </c>
      <c r="F15" s="5"/>
      <c r="G15" s="6">
        <f>E15*F15</f>
        <v>0</v>
      </c>
      <c r="M15" s="61"/>
    </row>
    <row r="16" spans="1:5" ht="15">
      <c r="A16" s="56"/>
      <c r="B16" s="56"/>
      <c r="C16" s="55"/>
      <c r="E16" s="71"/>
    </row>
    <row r="17" spans="1:7" ht="15">
      <c r="A17" s="36"/>
      <c r="B17" s="36"/>
      <c r="C17" s="318" t="s">
        <v>41</v>
      </c>
      <c r="D17" s="35"/>
      <c r="E17" s="72"/>
      <c r="G17" s="19">
        <f>SUM(G7:G16)</f>
        <v>0</v>
      </c>
    </row>
    <row r="18" spans="1:8" ht="15">
      <c r="A18" s="30"/>
      <c r="B18" s="30"/>
      <c r="C18" s="56"/>
      <c r="D18" s="35"/>
      <c r="E18" s="72"/>
      <c r="H18" s="37"/>
    </row>
    <row r="19" spans="1:7" ht="15">
      <c r="A19" s="1">
        <v>2</v>
      </c>
      <c r="C19" s="1" t="s">
        <v>26</v>
      </c>
      <c r="D19" s="9"/>
      <c r="E19" s="73"/>
      <c r="F19" s="25"/>
      <c r="G19" s="11"/>
    </row>
    <row r="20" spans="1:7" ht="15">
      <c r="A20" s="1"/>
      <c r="C20" s="26"/>
      <c r="D20" s="9"/>
      <c r="E20" s="73"/>
      <c r="F20" s="25"/>
      <c r="G20" s="11"/>
    </row>
    <row r="21" spans="1:7" ht="125.25" customHeight="1">
      <c r="A21" s="26">
        <v>2</v>
      </c>
      <c r="B21" s="26">
        <v>1</v>
      </c>
      <c r="C21" s="26" t="s">
        <v>56</v>
      </c>
      <c r="D21" s="3" t="s">
        <v>42</v>
      </c>
      <c r="E21" s="4">
        <v>519</v>
      </c>
      <c r="F21" s="21"/>
      <c r="G21" s="6">
        <f>E21*F21</f>
        <v>0</v>
      </c>
    </row>
    <row r="22" spans="1:7" s="41" customFormat="1" ht="15">
      <c r="A22" s="62"/>
      <c r="B22" s="62"/>
      <c r="C22" s="57"/>
      <c r="D22" s="38"/>
      <c r="E22" s="71"/>
      <c r="F22" s="39"/>
      <c r="G22" s="40"/>
    </row>
    <row r="23" spans="1:13" ht="228.75" customHeight="1">
      <c r="A23" s="26">
        <v>2</v>
      </c>
      <c r="B23" s="26">
        <v>2</v>
      </c>
      <c r="C23" s="17" t="s">
        <v>57</v>
      </c>
      <c r="D23" s="3" t="s">
        <v>42</v>
      </c>
      <c r="E23" s="4">
        <v>659</v>
      </c>
      <c r="G23" s="6">
        <f>E23*F23</f>
        <v>0</v>
      </c>
      <c r="M23" s="61"/>
    </row>
    <row r="24" spans="1:5" ht="15">
      <c r="A24" s="56"/>
      <c r="B24" s="56"/>
      <c r="C24" s="17"/>
      <c r="E24" s="71"/>
    </row>
    <row r="25" spans="1:7" ht="78.75" customHeight="1">
      <c r="A25" s="26">
        <v>2</v>
      </c>
      <c r="B25" s="26">
        <v>3</v>
      </c>
      <c r="C25" s="17" t="s">
        <v>58</v>
      </c>
      <c r="D25" s="3" t="s">
        <v>43</v>
      </c>
      <c r="E25" s="4">
        <v>3583</v>
      </c>
      <c r="G25" s="6">
        <f>E25*F25</f>
        <v>0</v>
      </c>
    </row>
    <row r="26" spans="1:5" ht="15">
      <c r="A26" s="26"/>
      <c r="B26" s="26"/>
      <c r="C26" s="17"/>
      <c r="E26" s="71"/>
    </row>
    <row r="27" spans="1:7" ht="201">
      <c r="A27" s="58">
        <v>2</v>
      </c>
      <c r="B27" s="58">
        <v>4</v>
      </c>
      <c r="C27" s="17" t="s">
        <v>352</v>
      </c>
      <c r="D27" s="3" t="s">
        <v>42</v>
      </c>
      <c r="E27" s="4">
        <v>56</v>
      </c>
      <c r="G27" s="6">
        <f>E27*F27</f>
        <v>0</v>
      </c>
    </row>
    <row r="28" spans="1:5" ht="15">
      <c r="A28" s="56"/>
      <c r="B28" s="56"/>
      <c r="C28" s="55"/>
      <c r="E28" s="71"/>
    </row>
    <row r="29" spans="1:13" ht="264" customHeight="1">
      <c r="A29" s="26">
        <v>2</v>
      </c>
      <c r="B29" s="26">
        <v>5</v>
      </c>
      <c r="C29" s="17" t="s">
        <v>59</v>
      </c>
      <c r="D29" s="3" t="s">
        <v>43</v>
      </c>
      <c r="E29" s="4">
        <v>2597</v>
      </c>
      <c r="G29" s="6">
        <f>E29*F29</f>
        <v>0</v>
      </c>
      <c r="M29" s="53"/>
    </row>
    <row r="30" spans="1:5" ht="15">
      <c r="A30" s="56"/>
      <c r="B30" s="56"/>
      <c r="C30" s="55"/>
      <c r="E30" s="71"/>
    </row>
    <row r="31" spans="1:13" ht="168" customHeight="1">
      <c r="A31" s="26">
        <v>2</v>
      </c>
      <c r="B31" s="26">
        <v>6</v>
      </c>
      <c r="C31" s="17" t="s">
        <v>60</v>
      </c>
      <c r="D31" s="3" t="s">
        <v>42</v>
      </c>
      <c r="E31" s="4">
        <v>29</v>
      </c>
      <c r="F31" s="42"/>
      <c r="G31" s="6">
        <f>E31*F31</f>
        <v>0</v>
      </c>
      <c r="M31" s="68"/>
    </row>
    <row r="32" spans="1:13" ht="15">
      <c r="A32" s="26"/>
      <c r="B32" s="26"/>
      <c r="C32" s="17"/>
      <c r="E32" s="71"/>
      <c r="F32" s="42"/>
      <c r="G32" s="42"/>
      <c r="M32" s="68"/>
    </row>
    <row r="33" spans="1:13" ht="168.75" customHeight="1">
      <c r="A33" s="26">
        <v>2</v>
      </c>
      <c r="B33" s="26">
        <v>7</v>
      </c>
      <c r="C33" s="17" t="s">
        <v>61</v>
      </c>
      <c r="D33" s="3" t="s">
        <v>42</v>
      </c>
      <c r="E33" s="4">
        <v>121</v>
      </c>
      <c r="F33" s="42"/>
      <c r="G33" s="6">
        <f>E33*F33</f>
        <v>0</v>
      </c>
      <c r="M33" s="68"/>
    </row>
    <row r="34" spans="1:13" ht="15">
      <c r="A34" s="26"/>
      <c r="B34" s="26"/>
      <c r="C34" s="17"/>
      <c r="E34" s="71"/>
      <c r="F34" s="42"/>
      <c r="G34" s="42"/>
      <c r="M34" s="53"/>
    </row>
    <row r="35" spans="1:7" ht="15">
      <c r="A35" s="63"/>
      <c r="B35" s="63"/>
      <c r="C35" s="318" t="s">
        <v>41</v>
      </c>
      <c r="D35" s="35"/>
      <c r="E35" s="72"/>
      <c r="G35" s="19">
        <f>SUM(G21:G34)</f>
        <v>0</v>
      </c>
    </row>
    <row r="36" spans="1:7" s="26" customFormat="1" ht="15">
      <c r="A36" s="1"/>
      <c r="B36" s="1"/>
      <c r="C36" s="1"/>
      <c r="D36" s="9"/>
      <c r="E36" s="74"/>
      <c r="F36" s="20"/>
      <c r="G36" s="19"/>
    </row>
    <row r="37" spans="1:7" ht="20.25" customHeight="1">
      <c r="A37" s="1">
        <v>3</v>
      </c>
      <c r="C37" s="1" t="s">
        <v>36</v>
      </c>
      <c r="D37" s="9"/>
      <c r="E37" s="73"/>
      <c r="F37" s="25"/>
      <c r="G37" s="11"/>
    </row>
    <row r="38" spans="1:7" ht="15">
      <c r="A38" s="58"/>
      <c r="B38" s="58"/>
      <c r="C38" s="1"/>
      <c r="D38" s="9"/>
      <c r="E38" s="74"/>
      <c r="F38" s="28"/>
      <c r="G38" s="14"/>
    </row>
    <row r="39" spans="1:13" ht="214.5" customHeight="1">
      <c r="A39" s="58">
        <v>3</v>
      </c>
      <c r="B39" s="58">
        <v>1</v>
      </c>
      <c r="C39" s="17" t="s">
        <v>62</v>
      </c>
      <c r="D39" s="3" t="s">
        <v>44</v>
      </c>
      <c r="E39" s="4">
        <v>208</v>
      </c>
      <c r="G39" s="6">
        <f>E39*F39</f>
        <v>0</v>
      </c>
      <c r="M39" s="53"/>
    </row>
    <row r="40" spans="1:5" ht="15">
      <c r="A40" s="58"/>
      <c r="B40" s="58"/>
      <c r="C40" s="55"/>
      <c r="E40" s="71"/>
    </row>
    <row r="41" spans="1:7" ht="198">
      <c r="A41" s="58">
        <v>3</v>
      </c>
      <c r="B41" s="58">
        <v>2</v>
      </c>
      <c r="C41" s="17" t="s">
        <v>63</v>
      </c>
      <c r="D41" s="3" t="s">
        <v>44</v>
      </c>
      <c r="E41" s="4">
        <v>358</v>
      </c>
      <c r="G41" s="6">
        <f>E41*F41</f>
        <v>0</v>
      </c>
    </row>
    <row r="42" spans="1:5" ht="15">
      <c r="A42" s="58"/>
      <c r="B42" s="58"/>
      <c r="C42" s="17"/>
      <c r="E42" s="71"/>
    </row>
    <row r="43" spans="1:7" ht="15">
      <c r="A43" s="58"/>
      <c r="B43" s="58"/>
      <c r="C43" s="318" t="s">
        <v>41</v>
      </c>
      <c r="E43" s="71"/>
      <c r="G43" s="19">
        <f>SUM(G39:G42)</f>
        <v>0</v>
      </c>
    </row>
    <row r="44" spans="1:5" ht="15">
      <c r="A44" s="58"/>
      <c r="B44" s="58"/>
      <c r="C44" s="17"/>
      <c r="E44" s="71"/>
    </row>
    <row r="45" spans="1:7" ht="15">
      <c r="A45" s="64">
        <v>4</v>
      </c>
      <c r="B45" s="64"/>
      <c r="C45" s="22" t="s">
        <v>23</v>
      </c>
      <c r="D45" s="9"/>
      <c r="E45" s="73"/>
      <c r="F45" s="25"/>
      <c r="G45" s="11"/>
    </row>
    <row r="46" spans="1:7" s="26" customFormat="1" ht="15">
      <c r="A46" s="64"/>
      <c r="B46" s="64"/>
      <c r="D46" s="9"/>
      <c r="E46" s="74"/>
      <c r="F46" s="20"/>
      <c r="G46" s="6"/>
    </row>
    <row r="47" spans="1:13" ht="145.5" customHeight="1">
      <c r="A47" s="58">
        <v>4</v>
      </c>
      <c r="B47" s="58">
        <v>1</v>
      </c>
      <c r="C47" s="66" t="s">
        <v>64</v>
      </c>
      <c r="D47" s="3" t="s">
        <v>42</v>
      </c>
      <c r="E47" s="4">
        <v>740</v>
      </c>
      <c r="G47" s="6">
        <f>E47*F47</f>
        <v>0</v>
      </c>
      <c r="M47" s="53"/>
    </row>
    <row r="48" spans="1:5" ht="15">
      <c r="A48" s="58"/>
      <c r="B48" s="58"/>
      <c r="C48" s="17"/>
      <c r="E48" s="71"/>
    </row>
    <row r="49" spans="1:13" ht="204" customHeight="1">
      <c r="A49" s="58">
        <v>4</v>
      </c>
      <c r="B49" s="58">
        <v>2</v>
      </c>
      <c r="C49" s="17" t="s">
        <v>65</v>
      </c>
      <c r="D49" s="3" t="s">
        <v>43</v>
      </c>
      <c r="E49" s="4">
        <v>1626</v>
      </c>
      <c r="G49" s="6">
        <f>E49*F49</f>
        <v>0</v>
      </c>
      <c r="M49" s="53"/>
    </row>
    <row r="50" spans="1:5" ht="15">
      <c r="A50" s="64"/>
      <c r="B50" s="64"/>
      <c r="C50" s="17"/>
      <c r="E50" s="71"/>
    </row>
    <row r="51" spans="1:7" s="26" customFormat="1" ht="15">
      <c r="A51" s="64"/>
      <c r="B51" s="64"/>
      <c r="C51" s="318" t="s">
        <v>41</v>
      </c>
      <c r="D51" s="9"/>
      <c r="E51" s="74"/>
      <c r="F51" s="20"/>
      <c r="G51" s="19">
        <f>SUM(G47:G50)</f>
        <v>0</v>
      </c>
    </row>
    <row r="52" spans="1:7" s="26" customFormat="1" ht="15">
      <c r="A52" s="64"/>
      <c r="B52" s="64"/>
      <c r="C52" s="1"/>
      <c r="D52" s="9"/>
      <c r="E52" s="74"/>
      <c r="F52" s="20"/>
      <c r="G52" s="19"/>
    </row>
    <row r="53" spans="1:7" ht="15">
      <c r="A53" s="64">
        <v>5</v>
      </c>
      <c r="B53" s="64"/>
      <c r="C53" s="1" t="s">
        <v>27</v>
      </c>
      <c r="D53" s="9"/>
      <c r="E53" s="73"/>
      <c r="F53" s="25"/>
      <c r="G53" s="11"/>
    </row>
    <row r="54" spans="1:5" ht="15">
      <c r="A54" s="64"/>
      <c r="B54" s="64"/>
      <c r="C54" s="17"/>
      <c r="E54" s="71"/>
    </row>
    <row r="55" spans="1:13" ht="261" customHeight="1">
      <c r="A55" s="58">
        <v>5</v>
      </c>
      <c r="B55" s="58">
        <v>1</v>
      </c>
      <c r="C55" s="17" t="s">
        <v>66</v>
      </c>
      <c r="D55" s="3" t="s">
        <v>43</v>
      </c>
      <c r="E55" s="4">
        <v>1626</v>
      </c>
      <c r="G55" s="6">
        <f>E55*F55</f>
        <v>0</v>
      </c>
      <c r="M55" s="53"/>
    </row>
    <row r="56" spans="1:5" ht="15">
      <c r="A56" s="58"/>
      <c r="B56" s="58"/>
      <c r="C56" s="17"/>
      <c r="E56" s="71"/>
    </row>
    <row r="57" spans="1:7" ht="245.25" customHeight="1">
      <c r="A57" s="58">
        <v>5</v>
      </c>
      <c r="B57" s="58">
        <v>2</v>
      </c>
      <c r="C57" s="17" t="s">
        <v>67</v>
      </c>
      <c r="D57" s="3" t="s">
        <v>43</v>
      </c>
      <c r="E57" s="4">
        <v>426</v>
      </c>
      <c r="G57" s="6">
        <f>E57*F57</f>
        <v>0</v>
      </c>
    </row>
    <row r="58" spans="1:7" s="41" customFormat="1" ht="15">
      <c r="A58" s="65"/>
      <c r="B58" s="65"/>
      <c r="C58" s="57"/>
      <c r="D58" s="38"/>
      <c r="E58" s="71"/>
      <c r="F58" s="39"/>
      <c r="G58" s="40"/>
    </row>
    <row r="59" spans="1:7" s="26" customFormat="1" ht="15">
      <c r="A59" s="64"/>
      <c r="B59" s="64"/>
      <c r="C59" s="318" t="s">
        <v>41</v>
      </c>
      <c r="D59" s="9"/>
      <c r="E59" s="74"/>
      <c r="F59" s="20"/>
      <c r="G59" s="19">
        <f>SUM(G55:G58)</f>
        <v>0</v>
      </c>
    </row>
    <row r="60" spans="1:7" s="26" customFormat="1" ht="15">
      <c r="A60" s="64"/>
      <c r="B60" s="64"/>
      <c r="C60" s="1"/>
      <c r="D60" s="9"/>
      <c r="E60" s="74"/>
      <c r="F60" s="20"/>
      <c r="G60" s="6"/>
    </row>
    <row r="61" spans="1:7" ht="15">
      <c r="A61" s="64">
        <v>6</v>
      </c>
      <c r="B61" s="64"/>
      <c r="C61" s="1" t="s">
        <v>35</v>
      </c>
      <c r="D61" s="9"/>
      <c r="E61" s="73"/>
      <c r="F61" s="25"/>
      <c r="G61" s="11"/>
    </row>
    <row r="62" spans="1:5" ht="15">
      <c r="A62" s="64"/>
      <c r="B62" s="64"/>
      <c r="C62" s="17"/>
      <c r="D62" s="7"/>
      <c r="E62" s="71"/>
    </row>
    <row r="63" spans="1:5" ht="273" customHeight="1">
      <c r="A63" s="58">
        <v>6</v>
      </c>
      <c r="B63" s="58">
        <v>1</v>
      </c>
      <c r="C63" s="17" t="s">
        <v>68</v>
      </c>
      <c r="D63" s="7"/>
      <c r="E63" s="71"/>
    </row>
    <row r="64" spans="1:7" ht="15">
      <c r="A64" s="64"/>
      <c r="B64" s="64"/>
      <c r="C64" s="69" t="s">
        <v>49</v>
      </c>
      <c r="D64" s="3" t="s">
        <v>24</v>
      </c>
      <c r="E64" s="249">
        <v>2</v>
      </c>
      <c r="G64" s="6">
        <f>E64*F64</f>
        <v>0</v>
      </c>
    </row>
    <row r="65" spans="1:5" ht="15">
      <c r="A65" s="64"/>
      <c r="B65" s="64"/>
      <c r="C65" s="55"/>
      <c r="E65" s="71"/>
    </row>
    <row r="66" spans="1:5" ht="193.5" customHeight="1">
      <c r="A66" s="58">
        <v>6</v>
      </c>
      <c r="B66" s="58">
        <v>2</v>
      </c>
      <c r="C66" s="17" t="s">
        <v>69</v>
      </c>
      <c r="E66" s="71"/>
    </row>
    <row r="67" spans="1:7" ht="15">
      <c r="A67" s="64"/>
      <c r="B67" s="64"/>
      <c r="C67" s="17" t="s">
        <v>50</v>
      </c>
      <c r="D67" s="3" t="s">
        <v>24</v>
      </c>
      <c r="E67" s="249">
        <v>2</v>
      </c>
      <c r="G67" s="6">
        <f>F67*E67</f>
        <v>0</v>
      </c>
    </row>
    <row r="68" spans="1:5" ht="15">
      <c r="A68" s="64"/>
      <c r="B68" s="64"/>
      <c r="C68" s="55"/>
      <c r="E68" s="71"/>
    </row>
    <row r="69" spans="1:5" ht="178.5" customHeight="1">
      <c r="A69" s="58">
        <v>6</v>
      </c>
      <c r="B69" s="58">
        <v>3</v>
      </c>
      <c r="C69" s="17" t="s">
        <v>70</v>
      </c>
      <c r="E69" s="71"/>
    </row>
    <row r="70" spans="1:7" ht="18.75" customHeight="1">
      <c r="A70" s="64"/>
      <c r="B70" s="64"/>
      <c r="C70" s="17" t="s">
        <v>71</v>
      </c>
      <c r="D70" s="3" t="s">
        <v>44</v>
      </c>
      <c r="E70" s="4">
        <v>237.5</v>
      </c>
      <c r="G70" s="6">
        <f>E70*F70</f>
        <v>0</v>
      </c>
    </row>
    <row r="71" spans="1:7" ht="30">
      <c r="A71" s="64"/>
      <c r="B71" s="64"/>
      <c r="C71" s="17" t="s">
        <v>72</v>
      </c>
      <c r="D71" s="3" t="s">
        <v>44</v>
      </c>
      <c r="E71" s="4">
        <v>63.2</v>
      </c>
      <c r="G71" s="6">
        <f>E71*F71</f>
        <v>0</v>
      </c>
    </row>
    <row r="72" spans="1:7" ht="30">
      <c r="A72" s="64"/>
      <c r="B72" s="64"/>
      <c r="C72" s="17" t="s">
        <v>73</v>
      </c>
      <c r="D72" s="3" t="s">
        <v>44</v>
      </c>
      <c r="E72" s="4">
        <v>47.5</v>
      </c>
      <c r="G72" s="6">
        <f>E72*F72</f>
        <v>0</v>
      </c>
    </row>
    <row r="73" spans="1:7" ht="30">
      <c r="A73" s="64"/>
      <c r="B73" s="64"/>
      <c r="C73" s="17" t="s">
        <v>353</v>
      </c>
      <c r="D73" s="3" t="s">
        <v>44</v>
      </c>
      <c r="E73" s="4">
        <v>105</v>
      </c>
      <c r="G73" s="6">
        <f>E73*F73</f>
        <v>0</v>
      </c>
    </row>
    <row r="74" spans="1:7" ht="45">
      <c r="A74" s="64"/>
      <c r="B74" s="64"/>
      <c r="C74" s="17" t="s">
        <v>74</v>
      </c>
      <c r="D74" s="3" t="s">
        <v>44</v>
      </c>
      <c r="E74" s="4">
        <v>65</v>
      </c>
      <c r="G74" s="6">
        <f>E74*F74</f>
        <v>0</v>
      </c>
    </row>
    <row r="75" spans="1:5" ht="15">
      <c r="A75" s="64"/>
      <c r="B75" s="64"/>
      <c r="C75" s="55"/>
      <c r="E75" s="71"/>
    </row>
    <row r="76" spans="1:5" ht="148.5" customHeight="1">
      <c r="A76" s="58">
        <v>6</v>
      </c>
      <c r="B76" s="58">
        <v>4</v>
      </c>
      <c r="C76" s="17" t="s">
        <v>75</v>
      </c>
      <c r="E76" s="71"/>
    </row>
    <row r="77" spans="1:7" ht="30">
      <c r="A77" s="58"/>
      <c r="B77" s="58"/>
      <c r="C77" s="17" t="s">
        <v>76</v>
      </c>
      <c r="D77" s="3" t="s">
        <v>44</v>
      </c>
      <c r="E77" s="4">
        <v>13.7</v>
      </c>
      <c r="G77" s="6">
        <f>E77*F77</f>
        <v>0</v>
      </c>
    </row>
    <row r="78" spans="1:5" ht="15">
      <c r="A78" s="58"/>
      <c r="B78" s="58"/>
      <c r="C78" s="17"/>
      <c r="E78" s="71"/>
    </row>
    <row r="79" spans="1:5" ht="149.25" customHeight="1">
      <c r="A79" s="58">
        <v>6</v>
      </c>
      <c r="B79" s="58">
        <v>5</v>
      </c>
      <c r="C79" s="17" t="s">
        <v>77</v>
      </c>
      <c r="E79" s="71"/>
    </row>
    <row r="80" spans="1:7" ht="15">
      <c r="A80" s="58"/>
      <c r="B80" s="58"/>
      <c r="C80" s="17" t="s">
        <v>78</v>
      </c>
      <c r="D80" s="3" t="s">
        <v>24</v>
      </c>
      <c r="E80" s="249">
        <v>4</v>
      </c>
      <c r="G80" s="6">
        <f>E80*F80</f>
        <v>0</v>
      </c>
    </row>
    <row r="81" spans="1:7" ht="15">
      <c r="A81" s="64"/>
      <c r="B81" s="64"/>
      <c r="C81" s="17" t="s">
        <v>79</v>
      </c>
      <c r="D81" s="3" t="s">
        <v>24</v>
      </c>
      <c r="E81" s="249">
        <v>4</v>
      </c>
      <c r="G81" s="6">
        <f>E81*F81</f>
        <v>0</v>
      </c>
    </row>
    <row r="82" spans="1:5" ht="15">
      <c r="A82" s="64"/>
      <c r="B82" s="64"/>
      <c r="C82" s="55"/>
      <c r="E82" s="71"/>
    </row>
    <row r="83" spans="1:7" ht="123.75" customHeight="1">
      <c r="A83" s="58">
        <v>6</v>
      </c>
      <c r="B83" s="58">
        <v>6</v>
      </c>
      <c r="C83" s="17" t="s">
        <v>80</v>
      </c>
      <c r="D83" s="3" t="s">
        <v>43</v>
      </c>
      <c r="E83" s="4">
        <v>84</v>
      </c>
      <c r="G83" s="6">
        <f>E83*F83</f>
        <v>0</v>
      </c>
    </row>
    <row r="84" spans="1:5" ht="15">
      <c r="A84" s="64"/>
      <c r="B84" s="64"/>
      <c r="C84" s="31"/>
      <c r="D84" s="7"/>
      <c r="E84" s="71"/>
    </row>
    <row r="85" spans="1:7" ht="15">
      <c r="A85" s="64"/>
      <c r="B85" s="64"/>
      <c r="C85" s="318" t="s">
        <v>41</v>
      </c>
      <c r="D85" s="26"/>
      <c r="E85" s="74"/>
      <c r="F85" s="20"/>
      <c r="G85" s="19">
        <f>SUM(G63:G84)</f>
        <v>0</v>
      </c>
    </row>
    <row r="86" spans="1:7" ht="15">
      <c r="A86" s="1"/>
      <c r="C86" s="23"/>
      <c r="D86" s="26"/>
      <c r="E86" s="74"/>
      <c r="F86" s="20"/>
      <c r="G86" s="19"/>
    </row>
    <row r="87" spans="1:7" ht="15">
      <c r="A87" s="1">
        <v>7</v>
      </c>
      <c r="C87" s="23" t="s">
        <v>39</v>
      </c>
      <c r="D87" s="26"/>
      <c r="E87" s="74"/>
      <c r="F87" s="20"/>
      <c r="G87" s="19"/>
    </row>
    <row r="88" spans="1:7" ht="15">
      <c r="A88" s="1"/>
      <c r="C88" s="23"/>
      <c r="D88" s="26"/>
      <c r="E88" s="74"/>
      <c r="F88" s="20"/>
      <c r="G88" s="19"/>
    </row>
    <row r="89" spans="1:13" ht="135">
      <c r="A89" s="26">
        <v>7</v>
      </c>
      <c r="B89" s="26">
        <v>1</v>
      </c>
      <c r="C89" s="17" t="s">
        <v>81</v>
      </c>
      <c r="D89" s="3" t="s">
        <v>44</v>
      </c>
      <c r="E89" s="250">
        <v>110</v>
      </c>
      <c r="F89" s="70"/>
      <c r="G89" s="6">
        <f>E89*F89</f>
        <v>0</v>
      </c>
      <c r="M89" s="61"/>
    </row>
    <row r="90" spans="1:7" ht="15">
      <c r="A90" s="1"/>
      <c r="C90" s="23"/>
      <c r="D90" s="26"/>
      <c r="E90" s="74"/>
      <c r="F90" s="20"/>
      <c r="G90" s="19"/>
    </row>
    <row r="91" spans="1:7" ht="15">
      <c r="A91" s="1"/>
      <c r="C91" s="318" t="s">
        <v>41</v>
      </c>
      <c r="D91" s="26"/>
      <c r="E91" s="74"/>
      <c r="F91" s="20"/>
      <c r="G91" s="19">
        <f>SUM(G89:G90)</f>
        <v>0</v>
      </c>
    </row>
    <row r="92" spans="1:5" ht="15">
      <c r="A92" s="1"/>
      <c r="E92" s="71"/>
    </row>
    <row r="93" spans="1:7" ht="15">
      <c r="A93" s="8"/>
      <c r="B93" s="8"/>
      <c r="C93" s="12" t="s">
        <v>19</v>
      </c>
      <c r="D93" s="9"/>
      <c r="E93" s="75"/>
      <c r="F93" s="10"/>
      <c r="G93" s="11"/>
    </row>
    <row r="94" spans="1:7" ht="15">
      <c r="A94" s="8"/>
      <c r="B94" s="8"/>
      <c r="C94" s="12"/>
      <c r="D94" s="9"/>
      <c r="E94" s="76"/>
      <c r="F94" s="13"/>
      <c r="G94" s="14"/>
    </row>
    <row r="95" spans="1:7" ht="15">
      <c r="A95" s="8">
        <v>1</v>
      </c>
      <c r="B95" s="8"/>
      <c r="C95" s="23" t="s">
        <v>25</v>
      </c>
      <c r="D95" s="7"/>
      <c r="E95" s="77"/>
      <c r="F95" s="15"/>
      <c r="G95" s="16">
        <f>G17</f>
        <v>0</v>
      </c>
    </row>
    <row r="96" spans="1:7" ht="15">
      <c r="A96" s="8"/>
      <c r="B96" s="8"/>
      <c r="C96" s="23"/>
      <c r="D96" s="7"/>
      <c r="E96" s="77"/>
      <c r="F96" s="15"/>
      <c r="G96" s="16"/>
    </row>
    <row r="97" spans="1:7" ht="15">
      <c r="A97" s="8">
        <v>2</v>
      </c>
      <c r="B97" s="8"/>
      <c r="C97" s="1" t="s">
        <v>26</v>
      </c>
      <c r="D97" s="7"/>
      <c r="E97" s="77"/>
      <c r="F97" s="15"/>
      <c r="G97" s="16">
        <f>G35</f>
        <v>0</v>
      </c>
    </row>
    <row r="98" spans="1:7" ht="15">
      <c r="A98" s="8"/>
      <c r="B98" s="8"/>
      <c r="C98" s="1"/>
      <c r="D98" s="7"/>
      <c r="E98" s="77"/>
      <c r="F98" s="15"/>
      <c r="G98" s="16"/>
    </row>
    <row r="99" spans="1:7" ht="15">
      <c r="A99" s="8">
        <v>3</v>
      </c>
      <c r="B99" s="8"/>
      <c r="C99" s="1" t="s">
        <v>36</v>
      </c>
      <c r="D99" s="7"/>
      <c r="E99" s="77"/>
      <c r="F99" s="15"/>
      <c r="G99" s="16">
        <f>G43</f>
        <v>0</v>
      </c>
    </row>
    <row r="100" spans="1:7" ht="15">
      <c r="A100" s="8"/>
      <c r="B100" s="8"/>
      <c r="C100" s="1"/>
      <c r="D100" s="7"/>
      <c r="E100" s="77"/>
      <c r="F100" s="15"/>
      <c r="G100" s="16"/>
    </row>
    <row r="101" spans="1:7" ht="15">
      <c r="A101" s="8">
        <v>4</v>
      </c>
      <c r="B101" s="8"/>
      <c r="C101" s="22" t="s">
        <v>23</v>
      </c>
      <c r="D101" s="7"/>
      <c r="E101" s="77"/>
      <c r="F101" s="15"/>
      <c r="G101" s="19">
        <f>G51</f>
        <v>0</v>
      </c>
    </row>
    <row r="102" spans="1:7" ht="15">
      <c r="A102" s="8"/>
      <c r="B102" s="8"/>
      <c r="C102" s="12"/>
      <c r="D102" s="7"/>
      <c r="E102" s="77"/>
      <c r="F102" s="15"/>
      <c r="G102" s="19"/>
    </row>
    <row r="103" spans="1:7" ht="15">
      <c r="A103" s="8">
        <v>5</v>
      </c>
      <c r="B103" s="8"/>
      <c r="C103" s="1" t="s">
        <v>27</v>
      </c>
      <c r="D103" s="7"/>
      <c r="E103" s="77"/>
      <c r="F103" s="15"/>
      <c r="G103" s="16">
        <f>G59</f>
        <v>0</v>
      </c>
    </row>
    <row r="104" spans="1:7" ht="15">
      <c r="A104" s="8"/>
      <c r="B104" s="8"/>
      <c r="C104" s="12"/>
      <c r="D104" s="7"/>
      <c r="E104" s="77"/>
      <c r="F104" s="15"/>
      <c r="G104" s="16"/>
    </row>
    <row r="105" spans="1:7" ht="15">
      <c r="A105" s="8">
        <v>6</v>
      </c>
      <c r="B105" s="8"/>
      <c r="C105" s="1" t="s">
        <v>35</v>
      </c>
      <c r="D105" s="7"/>
      <c r="E105" s="77"/>
      <c r="F105" s="15"/>
      <c r="G105" s="16">
        <f>G85</f>
        <v>0</v>
      </c>
    </row>
    <row r="106" spans="1:7" ht="15">
      <c r="A106" s="8"/>
      <c r="B106" s="8"/>
      <c r="C106" s="12"/>
      <c r="D106" s="7"/>
      <c r="E106" s="77"/>
      <c r="F106" s="15"/>
      <c r="G106" s="16"/>
    </row>
    <row r="107" spans="1:7" ht="15">
      <c r="A107" s="8">
        <v>7</v>
      </c>
      <c r="B107" s="8"/>
      <c r="C107" s="23" t="s">
        <v>39</v>
      </c>
      <c r="D107" s="7"/>
      <c r="E107" s="77"/>
      <c r="F107" s="15"/>
      <c r="G107" s="16">
        <f>G91</f>
        <v>0</v>
      </c>
    </row>
    <row r="108" spans="1:7" ht="15">
      <c r="A108" s="8"/>
      <c r="B108" s="8"/>
      <c r="C108" s="12"/>
      <c r="D108" s="7"/>
      <c r="E108" s="77"/>
      <c r="F108" s="15"/>
      <c r="G108" s="16"/>
    </row>
    <row r="109" spans="1:7" ht="15">
      <c r="A109" s="8"/>
      <c r="B109" s="8"/>
      <c r="C109" s="12" t="s">
        <v>41</v>
      </c>
      <c r="D109" s="7"/>
      <c r="E109" s="77"/>
      <c r="F109" s="15"/>
      <c r="G109" s="16">
        <f>SUM(G95:G108)</f>
        <v>0</v>
      </c>
    </row>
    <row r="110" spans="1:7" ht="15">
      <c r="A110" s="8"/>
      <c r="B110" s="8"/>
      <c r="C110" s="17"/>
      <c r="D110" s="7"/>
      <c r="E110" s="77"/>
      <c r="F110" s="15"/>
      <c r="G110" s="18"/>
    </row>
    <row r="111" spans="1:7" ht="15">
      <c r="A111" s="8"/>
      <c r="B111" s="8"/>
      <c r="C111" s="12" t="s">
        <v>45</v>
      </c>
      <c r="D111" s="7"/>
      <c r="E111" s="77"/>
      <c r="F111" s="15"/>
      <c r="G111" s="16">
        <f>G109*0.25</f>
        <v>0</v>
      </c>
    </row>
    <row r="112" spans="1:7" ht="15">
      <c r="A112" s="8"/>
      <c r="B112" s="8"/>
      <c r="C112" s="17"/>
      <c r="D112" s="7"/>
      <c r="E112" s="77"/>
      <c r="F112" s="15"/>
      <c r="G112" s="18"/>
    </row>
    <row r="113" spans="1:7" ht="15">
      <c r="A113" s="8"/>
      <c r="B113" s="8"/>
      <c r="C113" s="12" t="s">
        <v>46</v>
      </c>
      <c r="D113" s="9"/>
      <c r="E113" s="75"/>
      <c r="F113" s="10"/>
      <c r="G113" s="20">
        <f>G109+G111</f>
        <v>0</v>
      </c>
    </row>
    <row r="114" spans="1:7" ht="15">
      <c r="A114" s="43"/>
      <c r="B114" s="43"/>
      <c r="C114" s="44"/>
      <c r="D114" s="7"/>
      <c r="E114" s="45"/>
      <c r="F114" s="45"/>
      <c r="G114" s="46"/>
    </row>
    <row r="115" spans="1:7" ht="15">
      <c r="A115" s="43"/>
      <c r="B115" s="43"/>
      <c r="C115" s="44"/>
      <c r="D115" s="7"/>
      <c r="E115" s="45"/>
      <c r="F115" s="45"/>
      <c r="G115" s="46"/>
    </row>
    <row r="116" ht="15">
      <c r="A116" s="1"/>
    </row>
  </sheetData>
  <sheetProtection/>
  <printOptions/>
  <pageMargins left="0.9055118110236221" right="0.5118110236220472" top="0.6692913385826772" bottom="0.7874015748031497" header="0.31496062992125984" footer="0.31496062992125984"/>
  <pageSetup firstPageNumber="4" useFirstPageNumber="1" horizontalDpi="600" verticalDpi="600" orientation="portrait" paperSize="9" scale="84" r:id="rId1"/>
  <headerFooter>
    <oddHeader>&amp;L&amp;"Times New Roman,Podebljano"&amp;8D &amp;&amp; Z&amp;"Times New Roman,Uobičajeno" doo Zadar&amp;R&amp;"Times New Roman,Uobičajeno"&amp;8ZOP INFR-573A</oddHeader>
    <oddFooter>&amp;L&amp;"Times New Roman,Uobičajeno"&amp;8investitor:  GRAD ZADAR, Narodni trg 1, 23000 Zadar 
građevina:  PRISTUPNA CESTA PODUZETNIČKE ZONE CRNO OD POSLOVNE ZONE MURVICA JUG (D8) - 1. FAZA
datum:       rujan 2018.&amp;R&amp;"Times New Roman,Uobičajeno"&amp;8&amp;P</oddFooter>
  </headerFooter>
  <rowBreaks count="9" manualBreakCount="9">
    <brk id="18" max="6" man="1"/>
    <brk id="28" max="6" man="1"/>
    <brk id="35" max="6" man="1"/>
    <brk id="44" max="6" man="1"/>
    <brk id="52" max="6" man="1"/>
    <brk id="60" max="6" man="1"/>
    <brk id="74" max="6" man="1"/>
    <brk id="85" max="6" man="1"/>
    <brk id="92" max="255" man="1"/>
  </rowBreaks>
</worksheet>
</file>

<file path=xl/worksheets/sheet3.xml><?xml version="1.0" encoding="utf-8"?>
<worksheet xmlns="http://schemas.openxmlformats.org/spreadsheetml/2006/main" xmlns:r="http://schemas.openxmlformats.org/officeDocument/2006/relationships">
  <dimension ref="A1:P87"/>
  <sheetViews>
    <sheetView view="pageLayout" zoomScaleNormal="90" zoomScaleSheetLayoutView="100" workbookViewId="0" topLeftCell="A67">
      <selection activeCell="E69" sqref="E69"/>
    </sheetView>
  </sheetViews>
  <sheetFormatPr defaultColWidth="9.140625" defaultRowHeight="12.75"/>
  <cols>
    <col min="1" max="1" width="3.7109375" style="84" customWidth="1"/>
    <col min="2" max="2" width="4.140625" style="84" customWidth="1"/>
    <col min="3" max="3" width="43.00390625" style="85" customWidth="1"/>
    <col min="4" max="4" width="9.140625" style="88" customWidth="1"/>
    <col min="5" max="5" width="8.8515625" style="81" customWidth="1"/>
    <col min="6" max="6" width="9.140625" style="82" customWidth="1"/>
    <col min="7" max="7" width="14.28125" style="82" bestFit="1" customWidth="1"/>
    <col min="8" max="10" width="10.00390625" style="82" customWidth="1"/>
    <col min="11" max="16384" width="9.140625" style="83" customWidth="1"/>
  </cols>
  <sheetData>
    <row r="1" spans="1:3" ht="15.75">
      <c r="A1" s="78" t="s">
        <v>111</v>
      </c>
      <c r="B1" s="78"/>
      <c r="C1" s="79" t="s">
        <v>112</v>
      </c>
    </row>
    <row r="3" spans="1:4" ht="15.75">
      <c r="A3" s="78">
        <v>1</v>
      </c>
      <c r="B3" s="78"/>
      <c r="C3" s="79" t="s">
        <v>25</v>
      </c>
      <c r="D3" s="80"/>
    </row>
    <row r="4" ht="15">
      <c r="D4" s="80"/>
    </row>
    <row r="5" spans="1:4" ht="319.5" customHeight="1">
      <c r="A5" s="84">
        <v>1</v>
      </c>
      <c r="B5" s="84">
        <v>1</v>
      </c>
      <c r="C5" s="86" t="s">
        <v>82</v>
      </c>
      <c r="D5" s="80"/>
    </row>
    <row r="6" spans="3:7" ht="18">
      <c r="C6" s="85" t="s">
        <v>83</v>
      </c>
      <c r="D6" s="80" t="s">
        <v>44</v>
      </c>
      <c r="E6" s="81">
        <v>134</v>
      </c>
      <c r="G6" s="82">
        <f>F6*E6</f>
        <v>0</v>
      </c>
    </row>
    <row r="7" spans="3:4" ht="15">
      <c r="C7" s="87"/>
      <c r="D7" s="80"/>
    </row>
    <row r="8" spans="3:7" ht="15.75">
      <c r="C8" s="78" t="s">
        <v>41</v>
      </c>
      <c r="G8" s="89">
        <f>SUM(G6:G7)</f>
        <v>0</v>
      </c>
    </row>
    <row r="10" spans="1:6" ht="15.75">
      <c r="A10" s="78">
        <v>2</v>
      </c>
      <c r="B10" s="78"/>
      <c r="C10" s="79" t="s">
        <v>26</v>
      </c>
      <c r="F10" s="90"/>
    </row>
    <row r="11" spans="1:3" ht="15">
      <c r="A11" s="91"/>
      <c r="B11" s="91"/>
      <c r="C11" s="86"/>
    </row>
    <row r="12" spans="1:7" ht="394.5" customHeight="1">
      <c r="A12" s="84">
        <v>2</v>
      </c>
      <c r="B12" s="84">
        <v>1</v>
      </c>
      <c r="C12" s="85" t="s">
        <v>84</v>
      </c>
      <c r="D12" s="88" t="s">
        <v>42</v>
      </c>
      <c r="E12" s="81">
        <v>66</v>
      </c>
      <c r="G12" s="82">
        <f>F12*E12</f>
        <v>0</v>
      </c>
    </row>
    <row r="14" spans="1:7" ht="138">
      <c r="A14" s="84">
        <v>2</v>
      </c>
      <c r="B14" s="84">
        <v>2</v>
      </c>
      <c r="C14" s="85" t="s">
        <v>85</v>
      </c>
      <c r="D14" s="88" t="s">
        <v>43</v>
      </c>
      <c r="E14" s="81">
        <v>66</v>
      </c>
      <c r="G14" s="82">
        <f>F14*E14</f>
        <v>0</v>
      </c>
    </row>
    <row r="15" ht="15">
      <c r="C15" s="92"/>
    </row>
    <row r="16" spans="1:7" ht="124.5" customHeight="1">
      <c r="A16" s="84">
        <v>2</v>
      </c>
      <c r="B16" s="84">
        <v>3</v>
      </c>
      <c r="C16" s="85" t="s">
        <v>86</v>
      </c>
      <c r="D16" s="88" t="s">
        <v>42</v>
      </c>
      <c r="E16" s="81">
        <v>10</v>
      </c>
      <c r="G16" s="82">
        <f>F16*E16</f>
        <v>0</v>
      </c>
    </row>
    <row r="17" spans="1:10" s="94" customFormat="1" ht="14.25">
      <c r="A17" s="91"/>
      <c r="B17" s="91"/>
      <c r="C17" s="86"/>
      <c r="D17" s="93"/>
      <c r="F17" s="89"/>
      <c r="G17" s="89"/>
      <c r="H17" s="89"/>
      <c r="I17" s="89"/>
      <c r="J17" s="89"/>
    </row>
    <row r="18" spans="1:7" ht="243" customHeight="1">
      <c r="A18" s="84">
        <v>2</v>
      </c>
      <c r="B18" s="84">
        <v>4</v>
      </c>
      <c r="C18" s="85" t="s">
        <v>87</v>
      </c>
      <c r="D18" s="88" t="s">
        <v>42</v>
      </c>
      <c r="E18" s="81">
        <v>35</v>
      </c>
      <c r="G18" s="82">
        <f>F18*E18</f>
        <v>0</v>
      </c>
    </row>
    <row r="20" spans="1:7" ht="63">
      <c r="A20" s="84">
        <v>2</v>
      </c>
      <c r="B20" s="84">
        <v>5</v>
      </c>
      <c r="C20" s="95" t="s">
        <v>88</v>
      </c>
      <c r="D20" s="88" t="s">
        <v>42</v>
      </c>
      <c r="E20" s="81">
        <v>66</v>
      </c>
      <c r="G20" s="82">
        <f>F20*E20</f>
        <v>0</v>
      </c>
    </row>
    <row r="21" ht="15">
      <c r="C21" s="95"/>
    </row>
    <row r="22" spans="1:7" ht="109.5" customHeight="1">
      <c r="A22" s="84">
        <v>2</v>
      </c>
      <c r="B22" s="84">
        <v>6</v>
      </c>
      <c r="C22" s="95" t="s">
        <v>89</v>
      </c>
      <c r="D22" s="88" t="s">
        <v>42</v>
      </c>
      <c r="E22" s="81">
        <v>15</v>
      </c>
      <c r="G22" s="82">
        <f>F22*E22</f>
        <v>0</v>
      </c>
    </row>
    <row r="23" spans="1:10" s="94" customFormat="1" ht="14.25">
      <c r="A23" s="91"/>
      <c r="B23" s="91"/>
      <c r="C23" s="86"/>
      <c r="D23" s="93"/>
      <c r="F23" s="89"/>
      <c r="G23" s="89"/>
      <c r="H23" s="89"/>
      <c r="I23" s="89"/>
      <c r="J23" s="89"/>
    </row>
    <row r="24" spans="1:16" ht="63">
      <c r="A24" s="96">
        <v>2</v>
      </c>
      <c r="B24" s="96">
        <v>7</v>
      </c>
      <c r="C24" s="95" t="s">
        <v>90</v>
      </c>
      <c r="D24" s="88" t="s">
        <v>42</v>
      </c>
      <c r="E24" s="97">
        <f>E12-E22</f>
        <v>51</v>
      </c>
      <c r="G24" s="82">
        <f>F24*E24</f>
        <v>0</v>
      </c>
      <c r="K24" s="82"/>
      <c r="L24" s="82"/>
      <c r="M24" s="82"/>
      <c r="N24" s="82"/>
      <c r="O24" s="82"/>
      <c r="P24" s="82"/>
    </row>
    <row r="25" spans="1:16" ht="15">
      <c r="A25" s="96"/>
      <c r="B25" s="96"/>
      <c r="C25" s="92"/>
      <c r="E25" s="97"/>
      <c r="K25" s="82"/>
      <c r="L25" s="82"/>
      <c r="M25" s="82"/>
      <c r="N25" s="82"/>
      <c r="O25" s="82"/>
      <c r="P25" s="82"/>
    </row>
    <row r="26" spans="3:7" ht="15.75">
      <c r="C26" s="78" t="s">
        <v>41</v>
      </c>
      <c r="D26" s="83"/>
      <c r="G26" s="89">
        <f>SUM(G12:G25)</f>
        <v>0</v>
      </c>
    </row>
    <row r="28" spans="1:3" ht="15.75">
      <c r="A28" s="78">
        <v>3</v>
      </c>
      <c r="B28" s="78"/>
      <c r="C28" s="79" t="s">
        <v>91</v>
      </c>
    </row>
    <row r="30" spans="1:7" ht="134.25">
      <c r="A30" s="84">
        <v>3</v>
      </c>
      <c r="B30" s="84">
        <v>1</v>
      </c>
      <c r="C30" s="98" t="s">
        <v>92</v>
      </c>
      <c r="D30" s="88" t="s">
        <v>24</v>
      </c>
      <c r="E30" s="99">
        <v>2</v>
      </c>
      <c r="G30" s="82">
        <f>F30*E30</f>
        <v>0</v>
      </c>
    </row>
    <row r="32" spans="3:7" ht="15.75">
      <c r="C32" s="78" t="s">
        <v>41</v>
      </c>
      <c r="E32" s="99"/>
      <c r="G32" s="89">
        <f>SUM(G30:G31)</f>
        <v>0</v>
      </c>
    </row>
    <row r="34" spans="1:5" ht="15.75">
      <c r="A34" s="78">
        <v>4</v>
      </c>
      <c r="B34" s="78"/>
      <c r="C34" s="79" t="s">
        <v>93</v>
      </c>
      <c r="E34" s="86"/>
    </row>
    <row r="35" spans="1:3" ht="15">
      <c r="A35" s="91"/>
      <c r="B35" s="91"/>
      <c r="C35" s="86"/>
    </row>
    <row r="36" spans="1:3" ht="150">
      <c r="A36" s="91"/>
      <c r="B36" s="91"/>
      <c r="C36" s="85" t="s">
        <v>94</v>
      </c>
    </row>
    <row r="37" spans="1:3" ht="15">
      <c r="A37" s="91"/>
      <c r="B37" s="91"/>
      <c r="C37" s="86"/>
    </row>
    <row r="38" spans="1:5" ht="286.5">
      <c r="A38" s="84">
        <v>4</v>
      </c>
      <c r="B38" s="84">
        <v>1</v>
      </c>
      <c r="C38" s="85" t="s">
        <v>95</v>
      </c>
      <c r="E38" s="317"/>
    </row>
    <row r="39" spans="3:11" ht="18">
      <c r="C39" s="100" t="s">
        <v>96</v>
      </c>
      <c r="D39" s="88" t="s">
        <v>44</v>
      </c>
      <c r="E39" s="81">
        <v>134</v>
      </c>
      <c r="G39" s="101">
        <f>E39*F39</f>
        <v>0</v>
      </c>
      <c r="I39" s="102"/>
      <c r="J39" s="102"/>
      <c r="K39" s="102"/>
    </row>
    <row r="40" spans="3:5" ht="15">
      <c r="C40" s="86"/>
      <c r="E40" s="83"/>
    </row>
    <row r="41" spans="1:7" s="106" customFormat="1" ht="104.25">
      <c r="A41" s="84">
        <v>4</v>
      </c>
      <c r="B41" s="84">
        <v>2</v>
      </c>
      <c r="C41" s="103" t="s">
        <v>97</v>
      </c>
      <c r="D41" s="104"/>
      <c r="E41" s="105"/>
      <c r="F41" s="101"/>
      <c r="G41" s="101"/>
    </row>
    <row r="42" spans="3:7" s="106" customFormat="1" ht="15">
      <c r="C42" s="103" t="s">
        <v>98</v>
      </c>
      <c r="D42" s="104" t="s">
        <v>24</v>
      </c>
      <c r="E42" s="107">
        <v>1</v>
      </c>
      <c r="F42" s="105"/>
      <c r="G42" s="105">
        <f>E42*F42</f>
        <v>0</v>
      </c>
    </row>
    <row r="43" spans="3:7" s="106" customFormat="1" ht="15">
      <c r="C43" s="103" t="s">
        <v>99</v>
      </c>
      <c r="D43" s="104" t="s">
        <v>24</v>
      </c>
      <c r="E43" s="107">
        <v>2</v>
      </c>
      <c r="F43" s="105"/>
      <c r="G43" s="105">
        <f>E43*F43</f>
        <v>0</v>
      </c>
    </row>
    <row r="44" spans="1:16" s="106" customFormat="1" ht="15">
      <c r="A44" s="108"/>
      <c r="B44" s="108"/>
      <c r="C44" s="109"/>
      <c r="D44" s="108"/>
      <c r="E44" s="207"/>
      <c r="F44" s="110"/>
      <c r="G44" s="110"/>
      <c r="H44" s="110"/>
      <c r="I44" s="108"/>
      <c r="J44" s="108"/>
      <c r="K44" s="108"/>
      <c r="L44" s="108"/>
      <c r="M44" s="108"/>
      <c r="N44" s="108"/>
      <c r="O44" s="108"/>
      <c r="P44" s="108"/>
    </row>
    <row r="45" spans="1:3" ht="260.25" customHeight="1">
      <c r="A45" s="84">
        <v>4</v>
      </c>
      <c r="B45" s="84">
        <v>3</v>
      </c>
      <c r="C45" s="85" t="s">
        <v>100</v>
      </c>
    </row>
    <row r="46" spans="3:11" ht="18">
      <c r="C46" s="100" t="s">
        <v>101</v>
      </c>
      <c r="D46" s="88" t="s">
        <v>44</v>
      </c>
      <c r="E46" s="81">
        <v>134</v>
      </c>
      <c r="G46" s="101">
        <f>E46*F46</f>
        <v>0</v>
      </c>
      <c r="I46" s="102"/>
      <c r="J46" s="102"/>
      <c r="K46" s="102"/>
    </row>
    <row r="47" ht="15">
      <c r="C47" s="111"/>
    </row>
    <row r="48" spans="1:5" ht="138">
      <c r="A48" s="84">
        <v>4</v>
      </c>
      <c r="B48" s="84">
        <v>4</v>
      </c>
      <c r="C48" s="85" t="s">
        <v>102</v>
      </c>
      <c r="E48" s="83"/>
    </row>
    <row r="49" spans="3:11" ht="18">
      <c r="C49" s="85" t="s">
        <v>103</v>
      </c>
      <c r="I49" s="81">
        <v>9168</v>
      </c>
      <c r="J49" s="82">
        <v>332.07</v>
      </c>
      <c r="K49" s="82">
        <f>I49+J49</f>
        <v>9500.07</v>
      </c>
    </row>
    <row r="50" spans="3:11" ht="18">
      <c r="C50" s="100" t="s">
        <v>101</v>
      </c>
      <c r="D50" s="88" t="s">
        <v>44</v>
      </c>
      <c r="E50" s="81">
        <v>134</v>
      </c>
      <c r="G50" s="101">
        <f>E50*F50</f>
        <v>0</v>
      </c>
      <c r="I50" s="102"/>
      <c r="J50" s="102"/>
      <c r="K50" s="102"/>
    </row>
    <row r="52" spans="1:3" ht="259.5" customHeight="1">
      <c r="A52" s="84">
        <v>4</v>
      </c>
      <c r="B52" s="84">
        <v>5</v>
      </c>
      <c r="C52" s="85" t="s">
        <v>104</v>
      </c>
    </row>
    <row r="53" spans="3:11" ht="18">
      <c r="C53" s="100" t="s">
        <v>101</v>
      </c>
      <c r="D53" s="88" t="s">
        <v>44</v>
      </c>
      <c r="E53" s="81">
        <v>134</v>
      </c>
      <c r="G53" s="101">
        <f>E53*F53</f>
        <v>0</v>
      </c>
      <c r="I53" s="102"/>
      <c r="J53" s="102"/>
      <c r="K53" s="102"/>
    </row>
    <row r="55" spans="1:3" ht="122.25">
      <c r="A55" s="84">
        <v>4</v>
      </c>
      <c r="B55" s="84">
        <v>6</v>
      </c>
      <c r="C55" s="85" t="s">
        <v>105</v>
      </c>
    </row>
    <row r="56" spans="3:11" ht="18">
      <c r="C56" s="100" t="s">
        <v>101</v>
      </c>
      <c r="D56" s="88" t="s">
        <v>44</v>
      </c>
      <c r="E56" s="81">
        <v>134</v>
      </c>
      <c r="G56" s="101">
        <f>E56*F56</f>
        <v>0</v>
      </c>
      <c r="I56" s="102"/>
      <c r="J56" s="102"/>
      <c r="K56" s="102"/>
    </row>
    <row r="58" spans="3:7" ht="15.75">
      <c r="C58" s="78" t="s">
        <v>41</v>
      </c>
      <c r="G58" s="89">
        <f>SUM(G39:G56)</f>
        <v>0</v>
      </c>
    </row>
    <row r="60" spans="1:16" s="82" customFormat="1" ht="15.75">
      <c r="A60" s="78">
        <v>5</v>
      </c>
      <c r="B60" s="113"/>
      <c r="C60" s="114" t="s">
        <v>39</v>
      </c>
      <c r="D60" s="88"/>
      <c r="E60" s="81"/>
      <c r="K60" s="83"/>
      <c r="L60" s="83"/>
      <c r="M60" s="83"/>
      <c r="N60" s="83"/>
      <c r="O60" s="83"/>
      <c r="P60" s="83"/>
    </row>
    <row r="61" spans="1:16" s="82" customFormat="1" ht="15">
      <c r="A61" s="84"/>
      <c r="B61" s="84"/>
      <c r="C61" s="112"/>
      <c r="D61" s="88"/>
      <c r="E61" s="81"/>
      <c r="K61" s="83"/>
      <c r="L61" s="83"/>
      <c r="M61" s="83"/>
      <c r="N61" s="83"/>
      <c r="O61" s="83"/>
      <c r="P61" s="83"/>
    </row>
    <row r="62" spans="1:16" s="82" customFormat="1" ht="135">
      <c r="A62" s="84">
        <v>5</v>
      </c>
      <c r="B62" s="84">
        <v>1</v>
      </c>
      <c r="C62" s="112" t="s">
        <v>106</v>
      </c>
      <c r="D62" s="88"/>
      <c r="E62" s="81"/>
      <c r="K62" s="83"/>
      <c r="L62" s="83"/>
      <c r="M62" s="83"/>
      <c r="N62" s="83"/>
      <c r="O62" s="83"/>
      <c r="P62" s="83"/>
    </row>
    <row r="63" spans="1:16" s="82" customFormat="1" ht="198.75" customHeight="1">
      <c r="A63" s="84"/>
      <c r="B63" s="84"/>
      <c r="C63" s="112" t="s">
        <v>107</v>
      </c>
      <c r="D63" s="88"/>
      <c r="E63" s="81"/>
      <c r="K63" s="83"/>
      <c r="L63" s="83"/>
      <c r="M63" s="83"/>
      <c r="N63" s="83"/>
      <c r="O63" s="83"/>
      <c r="P63" s="83"/>
    </row>
    <row r="64" spans="1:16" s="82" customFormat="1" ht="60">
      <c r="A64" s="84"/>
      <c r="B64" s="84"/>
      <c r="C64" s="112" t="s">
        <v>108</v>
      </c>
      <c r="D64" s="88"/>
      <c r="E64" s="81"/>
      <c r="K64" s="83"/>
      <c r="L64" s="83"/>
      <c r="M64" s="83"/>
      <c r="N64" s="83"/>
      <c r="O64" s="83"/>
      <c r="P64" s="83"/>
    </row>
    <row r="65" spans="1:16" s="82" customFormat="1" ht="210">
      <c r="A65" s="84"/>
      <c r="B65" s="84"/>
      <c r="C65" s="115" t="s">
        <v>109</v>
      </c>
      <c r="D65" s="88"/>
      <c r="E65" s="81"/>
      <c r="K65" s="83"/>
      <c r="L65" s="83"/>
      <c r="M65" s="83"/>
      <c r="N65" s="83"/>
      <c r="O65" s="83"/>
      <c r="P65" s="83"/>
    </row>
    <row r="66" spans="1:16" s="82" customFormat="1" ht="18">
      <c r="A66" s="84"/>
      <c r="B66" s="116"/>
      <c r="C66" s="85" t="s">
        <v>103</v>
      </c>
      <c r="D66" s="88" t="s">
        <v>44</v>
      </c>
      <c r="E66" s="81">
        <v>134</v>
      </c>
      <c r="G66" s="82">
        <f>E66*F66</f>
        <v>0</v>
      </c>
      <c r="K66" s="83"/>
      <c r="L66" s="83"/>
      <c r="M66" s="83"/>
      <c r="N66" s="83"/>
      <c r="O66" s="83"/>
      <c r="P66" s="83"/>
    </row>
    <row r="67" spans="1:16" s="82" customFormat="1" ht="15">
      <c r="A67" s="84"/>
      <c r="B67" s="116"/>
      <c r="C67" s="85"/>
      <c r="D67" s="88"/>
      <c r="E67" s="81"/>
      <c r="K67" s="83"/>
      <c r="L67" s="83"/>
      <c r="M67" s="83"/>
      <c r="N67" s="83"/>
      <c r="O67" s="83"/>
      <c r="P67" s="83"/>
    </row>
    <row r="68" spans="1:16" s="82" customFormat="1" ht="15">
      <c r="A68" s="84"/>
      <c r="B68" s="116"/>
      <c r="C68" s="91" t="s">
        <v>41</v>
      </c>
      <c r="D68" s="88"/>
      <c r="E68" s="81"/>
      <c r="G68" s="89">
        <f>SUM(G66:G67)</f>
        <v>0</v>
      </c>
      <c r="K68" s="83"/>
      <c r="L68" s="83"/>
      <c r="M68" s="83"/>
      <c r="N68" s="83"/>
      <c r="O68" s="83"/>
      <c r="P68" s="83"/>
    </row>
    <row r="70" spans="1:16" s="82" customFormat="1" ht="15">
      <c r="A70" s="84"/>
      <c r="B70" s="116"/>
      <c r="C70" s="117" t="s">
        <v>19</v>
      </c>
      <c r="D70" s="118"/>
      <c r="E70" s="119"/>
      <c r="K70" s="83"/>
      <c r="L70" s="83"/>
      <c r="M70" s="83"/>
      <c r="N70" s="83"/>
      <c r="O70" s="83"/>
      <c r="P70" s="83"/>
    </row>
    <row r="71" spans="1:16" s="82" customFormat="1" ht="15">
      <c r="A71" s="84"/>
      <c r="B71" s="116"/>
      <c r="C71" s="120"/>
      <c r="D71" s="118"/>
      <c r="E71" s="119"/>
      <c r="K71" s="83"/>
      <c r="L71" s="83"/>
      <c r="M71" s="83"/>
      <c r="N71" s="83"/>
      <c r="O71" s="83"/>
      <c r="P71" s="83"/>
    </row>
    <row r="72" spans="1:16" s="82" customFormat="1" ht="15">
      <c r="A72" s="91">
        <v>1</v>
      </c>
      <c r="B72" s="116"/>
      <c r="C72" s="120" t="s">
        <v>25</v>
      </c>
      <c r="D72" s="118"/>
      <c r="E72" s="119"/>
      <c r="G72" s="121">
        <f>G8</f>
        <v>0</v>
      </c>
      <c r="K72" s="83"/>
      <c r="L72" s="83"/>
      <c r="M72" s="83"/>
      <c r="N72" s="83"/>
      <c r="O72" s="83"/>
      <c r="P72" s="83"/>
    </row>
    <row r="73" spans="1:16" s="82" customFormat="1" ht="15">
      <c r="A73" s="91"/>
      <c r="B73" s="116"/>
      <c r="C73" s="120"/>
      <c r="D73" s="118"/>
      <c r="E73" s="119"/>
      <c r="G73" s="121"/>
      <c r="K73" s="83"/>
      <c r="L73" s="83"/>
      <c r="M73" s="83"/>
      <c r="N73" s="83"/>
      <c r="O73" s="83"/>
      <c r="P73" s="83"/>
    </row>
    <row r="74" spans="1:16" s="82" customFormat="1" ht="15">
      <c r="A74" s="91">
        <v>2</v>
      </c>
      <c r="B74" s="116"/>
      <c r="C74" s="120" t="s">
        <v>26</v>
      </c>
      <c r="D74" s="118"/>
      <c r="E74" s="119"/>
      <c r="G74" s="121">
        <f>G26</f>
        <v>0</v>
      </c>
      <c r="K74" s="83"/>
      <c r="L74" s="83"/>
      <c r="M74" s="83"/>
      <c r="N74" s="83"/>
      <c r="O74" s="83"/>
      <c r="P74" s="83"/>
    </row>
    <row r="75" spans="1:16" s="82" customFormat="1" ht="15">
      <c r="A75" s="91"/>
      <c r="B75" s="116"/>
      <c r="C75" s="120"/>
      <c r="D75" s="118"/>
      <c r="E75" s="119"/>
      <c r="G75" s="121"/>
      <c r="K75" s="83"/>
      <c r="L75" s="83"/>
      <c r="M75" s="83"/>
      <c r="N75" s="83"/>
      <c r="O75" s="83"/>
      <c r="P75" s="83"/>
    </row>
    <row r="76" spans="1:16" s="82" customFormat="1" ht="15">
      <c r="A76" s="91">
        <v>3</v>
      </c>
      <c r="B76" s="116"/>
      <c r="C76" s="120" t="s">
        <v>110</v>
      </c>
      <c r="D76" s="118"/>
      <c r="E76" s="119"/>
      <c r="G76" s="121">
        <f>G32</f>
        <v>0</v>
      </c>
      <c r="K76" s="83"/>
      <c r="L76" s="83"/>
      <c r="M76" s="83"/>
      <c r="N76" s="83"/>
      <c r="O76" s="83"/>
      <c r="P76" s="83"/>
    </row>
    <row r="77" spans="1:16" s="82" customFormat="1" ht="15">
      <c r="A77" s="91"/>
      <c r="B77" s="116"/>
      <c r="C77" s="120"/>
      <c r="D77" s="118"/>
      <c r="E77" s="119"/>
      <c r="G77" s="121"/>
      <c r="K77" s="83"/>
      <c r="L77" s="83"/>
      <c r="M77" s="83"/>
      <c r="N77" s="83"/>
      <c r="O77" s="83"/>
      <c r="P77" s="83"/>
    </row>
    <row r="78" spans="1:16" s="82" customFormat="1" ht="15">
      <c r="A78" s="91">
        <v>4</v>
      </c>
      <c r="B78" s="116"/>
      <c r="C78" s="120" t="s">
        <v>93</v>
      </c>
      <c r="D78" s="118"/>
      <c r="E78" s="119"/>
      <c r="G78" s="121">
        <f>G58</f>
        <v>0</v>
      </c>
      <c r="K78" s="83"/>
      <c r="L78" s="83"/>
      <c r="M78" s="83"/>
      <c r="N78" s="83"/>
      <c r="O78" s="83"/>
      <c r="P78" s="83"/>
    </row>
    <row r="79" spans="1:16" s="82" customFormat="1" ht="15">
      <c r="A79" s="91"/>
      <c r="B79" s="116"/>
      <c r="C79" s="120"/>
      <c r="D79" s="118"/>
      <c r="E79" s="119"/>
      <c r="G79" s="121"/>
      <c r="K79" s="83"/>
      <c r="L79" s="83"/>
      <c r="M79" s="83"/>
      <c r="N79" s="83"/>
      <c r="O79" s="83"/>
      <c r="P79" s="83"/>
    </row>
    <row r="80" spans="1:16" s="82" customFormat="1" ht="15">
      <c r="A80" s="91">
        <v>5</v>
      </c>
      <c r="B80" s="116"/>
      <c r="C80" s="120" t="s">
        <v>39</v>
      </c>
      <c r="D80" s="118"/>
      <c r="E80" s="119"/>
      <c r="G80" s="121">
        <f>G68</f>
        <v>0</v>
      </c>
      <c r="K80" s="83"/>
      <c r="L80" s="83"/>
      <c r="M80" s="83"/>
      <c r="N80" s="83"/>
      <c r="O80" s="83"/>
      <c r="P80" s="83"/>
    </row>
    <row r="81" spans="1:16" s="82" customFormat="1" ht="15">
      <c r="A81" s="91"/>
      <c r="B81" s="116"/>
      <c r="C81" s="120"/>
      <c r="D81" s="118"/>
      <c r="E81" s="119"/>
      <c r="K81" s="83"/>
      <c r="L81" s="83"/>
      <c r="M81" s="83"/>
      <c r="N81" s="83"/>
      <c r="O81" s="83"/>
      <c r="P81" s="83"/>
    </row>
    <row r="82" spans="1:16" s="82" customFormat="1" ht="15">
      <c r="A82" s="91"/>
      <c r="B82" s="116"/>
      <c r="C82" s="120"/>
      <c r="D82" s="118"/>
      <c r="E82" s="119"/>
      <c r="K82" s="83"/>
      <c r="L82" s="83"/>
      <c r="M82" s="83"/>
      <c r="N82" s="83"/>
      <c r="O82" s="83"/>
      <c r="P82" s="83"/>
    </row>
    <row r="83" spans="1:16" s="82" customFormat="1" ht="15">
      <c r="A83" s="84"/>
      <c r="B83" s="116"/>
      <c r="C83" s="122" t="s">
        <v>41</v>
      </c>
      <c r="D83" s="123"/>
      <c r="E83" s="124"/>
      <c r="F83" s="124"/>
      <c r="G83" s="125">
        <f>SUM(G72:G82)</f>
        <v>0</v>
      </c>
      <c r="K83" s="83"/>
      <c r="L83" s="83"/>
      <c r="M83" s="83"/>
      <c r="N83" s="83"/>
      <c r="O83" s="83"/>
      <c r="P83" s="83"/>
    </row>
    <row r="84" spans="1:16" s="82" customFormat="1" ht="15">
      <c r="A84" s="84"/>
      <c r="B84" s="116"/>
      <c r="C84" s="126"/>
      <c r="D84" s="123"/>
      <c r="E84" s="124"/>
      <c r="F84" s="124"/>
      <c r="G84" s="127"/>
      <c r="K84" s="83"/>
      <c r="L84" s="83"/>
      <c r="M84" s="83"/>
      <c r="N84" s="83"/>
      <c r="O84" s="83"/>
      <c r="P84" s="83"/>
    </row>
    <row r="85" spans="1:16" s="82" customFormat="1" ht="15">
      <c r="A85" s="84"/>
      <c r="B85" s="84"/>
      <c r="C85" s="122" t="s">
        <v>45</v>
      </c>
      <c r="D85" s="123"/>
      <c r="E85" s="124"/>
      <c r="F85" s="124"/>
      <c r="G85" s="125">
        <f>G83*0.25</f>
        <v>0</v>
      </c>
      <c r="K85" s="83"/>
      <c r="L85" s="83"/>
      <c r="M85" s="83"/>
      <c r="N85" s="83"/>
      <c r="O85" s="83"/>
      <c r="P85" s="83"/>
    </row>
    <row r="86" spans="1:16" s="82" customFormat="1" ht="15">
      <c r="A86" s="84"/>
      <c r="B86" s="84"/>
      <c r="C86" s="126"/>
      <c r="D86" s="123"/>
      <c r="E86" s="124"/>
      <c r="F86" s="124"/>
      <c r="G86" s="127"/>
      <c r="K86" s="83"/>
      <c r="L86" s="83"/>
      <c r="M86" s="83"/>
      <c r="N86" s="83"/>
      <c r="O86" s="83"/>
      <c r="P86" s="83"/>
    </row>
    <row r="87" spans="1:16" s="82" customFormat="1" ht="15">
      <c r="A87" s="84"/>
      <c r="B87" s="84"/>
      <c r="C87" s="122" t="s">
        <v>46</v>
      </c>
      <c r="D87" s="128"/>
      <c r="E87" s="128"/>
      <c r="F87" s="129"/>
      <c r="G87" s="130">
        <f>G83+G85</f>
        <v>0</v>
      </c>
      <c r="K87" s="83"/>
      <c r="L87" s="83"/>
      <c r="M87" s="83"/>
      <c r="N87" s="83"/>
      <c r="O87" s="83"/>
      <c r="P87" s="83"/>
    </row>
  </sheetData>
  <sheetProtection/>
  <printOptions/>
  <pageMargins left="0.7480314960629921" right="0.7480314960629921" top="0.9055118110236221" bottom="0.9055118110236221" header="0.5118110236220472" footer="0.5118110236220472"/>
  <pageSetup firstPageNumber="15" useFirstPageNumber="1" horizontalDpi="600" verticalDpi="600" orientation="portrait" paperSize="9" scale="95" r:id="rId1"/>
  <headerFooter alignWithMargins="0">
    <oddHeader>&amp;L&amp;"Times New Roman CE,Podebljano"&amp;7D &amp;&amp; Z&amp;"Times New Roman CE,Uobičajeno" doo Zadar&amp;R&amp;"Times New Roman,Uobičajeno"&amp;7ZOP INFR-573A</oddHeader>
    <oddFooter>&amp;L&amp;"Times New Roman,Uobičajeno"&amp;7investitor:  GRAD ZADAR, Narodni trg 1, 23000 Zadar 
građevina:  PRISTUPNA CESTA PODUZETNIČKE ZONE CRNO OD POSLOVNE ZONE MURVICA JUG (D8) - 1. FAZA
datum:          rujan 2018.&amp;R&amp;"Times New Roman,Uobičajeno"&amp;7
str. &amp;P</oddFooter>
  </headerFooter>
  <rowBreaks count="8" manualBreakCount="8">
    <brk id="9" max="6" man="1"/>
    <brk id="17" max="6" man="1"/>
    <brk id="27" max="6" man="1"/>
    <brk id="33" max="6" man="1"/>
    <brk id="44" max="6" man="1"/>
    <brk id="53" max="6" man="1"/>
    <brk id="59" max="6" man="1"/>
    <brk id="68" max="255" man="1"/>
  </rowBreaks>
</worksheet>
</file>

<file path=xl/worksheets/sheet4.xml><?xml version="1.0" encoding="utf-8"?>
<worksheet xmlns="http://schemas.openxmlformats.org/spreadsheetml/2006/main" xmlns:r="http://schemas.openxmlformats.org/officeDocument/2006/relationships">
  <dimension ref="A1:Y339"/>
  <sheetViews>
    <sheetView view="pageLayout" zoomScaleSheetLayoutView="100" workbookViewId="0" topLeftCell="A313">
      <selection activeCell="F334" sqref="F334"/>
    </sheetView>
  </sheetViews>
  <sheetFormatPr defaultColWidth="9.140625" defaultRowHeight="12.75"/>
  <cols>
    <col min="1" max="2" width="3.7109375" style="84" customWidth="1"/>
    <col min="3" max="3" width="40.7109375" style="131" customWidth="1"/>
    <col min="4" max="4" width="8.28125" style="80" customWidth="1"/>
    <col min="5" max="5" width="8.8515625" style="119" customWidth="1"/>
    <col min="6" max="6" width="17.421875" style="82" customWidth="1"/>
    <col min="7" max="7" width="13.28125" style="82" customWidth="1"/>
    <col min="8" max="9" width="12.57421875" style="82" customWidth="1"/>
    <col min="10" max="10" width="38.00390625" style="82" customWidth="1"/>
    <col min="11" max="11" width="11.00390625" style="82" customWidth="1"/>
    <col min="12" max="12" width="9.28125" style="82" bestFit="1" customWidth="1"/>
    <col min="13" max="13" width="10.00390625" style="82" bestFit="1" customWidth="1"/>
    <col min="14" max="16" width="9.140625" style="82" customWidth="1"/>
    <col min="17" max="16384" width="9.140625" style="83" customWidth="1"/>
  </cols>
  <sheetData>
    <row r="1" spans="1:3" ht="15.75">
      <c r="A1" s="78" t="s">
        <v>290</v>
      </c>
      <c r="B1" s="78"/>
      <c r="C1" s="248" t="s">
        <v>468</v>
      </c>
    </row>
    <row r="3" spans="1:3" ht="15.75">
      <c r="A3" s="78">
        <v>1</v>
      </c>
      <c r="B3" s="78"/>
      <c r="C3" s="78" t="s">
        <v>25</v>
      </c>
    </row>
    <row r="4" spans="1:5" ht="15">
      <c r="A4" s="96"/>
      <c r="B4" s="96"/>
      <c r="C4" s="95"/>
      <c r="D4" s="132"/>
      <c r="E4" s="133"/>
    </row>
    <row r="5" spans="1:5" ht="101.25" customHeight="1">
      <c r="A5" s="96">
        <v>1</v>
      </c>
      <c r="B5" s="96">
        <v>1</v>
      </c>
      <c r="C5" s="95" t="s">
        <v>470</v>
      </c>
      <c r="D5" s="118"/>
      <c r="E5" s="97"/>
    </row>
    <row r="6" spans="1:5" ht="30">
      <c r="A6" s="96"/>
      <c r="B6" s="96"/>
      <c r="C6" s="95" t="s">
        <v>113</v>
      </c>
      <c r="D6" s="118"/>
      <c r="E6" s="97"/>
    </row>
    <row r="7" spans="1:5" ht="33" customHeight="1">
      <c r="A7" s="96"/>
      <c r="B7" s="96"/>
      <c r="C7" s="95" t="s">
        <v>114</v>
      </c>
      <c r="D7" s="118"/>
      <c r="E7" s="97"/>
    </row>
    <row r="8" spans="1:4" ht="15">
      <c r="A8" s="96"/>
      <c r="B8" s="96" t="s">
        <v>115</v>
      </c>
      <c r="C8" s="96" t="s">
        <v>121</v>
      </c>
      <c r="D8" s="135"/>
    </row>
    <row r="9" spans="1:7" ht="15">
      <c r="A9" s="96"/>
      <c r="B9" s="96"/>
      <c r="C9" s="96" t="s">
        <v>122</v>
      </c>
      <c r="D9" s="134" t="s">
        <v>118</v>
      </c>
      <c r="E9" s="119">
        <v>25</v>
      </c>
      <c r="G9" s="82">
        <f>F9*E9</f>
        <v>0</v>
      </c>
    </row>
    <row r="10" spans="1:7" ht="15">
      <c r="A10" s="96"/>
      <c r="B10" s="96"/>
      <c r="C10" s="96" t="s">
        <v>123</v>
      </c>
      <c r="D10" s="134" t="s">
        <v>118</v>
      </c>
      <c r="E10" s="119">
        <v>170</v>
      </c>
      <c r="G10" s="82">
        <f>F10*E10</f>
        <v>0</v>
      </c>
    </row>
    <row r="11" spans="1:4" ht="14.25" customHeight="1">
      <c r="A11" s="96"/>
      <c r="B11" s="96"/>
      <c r="C11" s="96"/>
      <c r="D11" s="134"/>
    </row>
    <row r="12" spans="1:4" ht="15">
      <c r="A12" s="96"/>
      <c r="B12" s="96" t="s">
        <v>120</v>
      </c>
      <c r="C12" s="96" t="s">
        <v>125</v>
      </c>
      <c r="D12" s="135"/>
    </row>
    <row r="13" spans="1:7" ht="30">
      <c r="A13" s="96"/>
      <c r="B13" s="96"/>
      <c r="C13" s="96" t="s">
        <v>354</v>
      </c>
      <c r="D13" s="134" t="s">
        <v>118</v>
      </c>
      <c r="E13" s="119">
        <v>143</v>
      </c>
      <c r="G13" s="82">
        <f>F13*E13</f>
        <v>0</v>
      </c>
    </row>
    <row r="14" spans="1:4" ht="15">
      <c r="A14" s="96"/>
      <c r="B14" s="96"/>
      <c r="C14" s="96"/>
      <c r="D14" s="135"/>
    </row>
    <row r="15" spans="1:7" ht="15.75">
      <c r="A15" s="136"/>
      <c r="B15" s="136"/>
      <c r="C15" s="137" t="s">
        <v>41</v>
      </c>
      <c r="D15" s="138"/>
      <c r="E15" s="139"/>
      <c r="G15" s="89">
        <f>SUM(G8:G13)</f>
        <v>0</v>
      </c>
    </row>
    <row r="16" spans="1:5" ht="15">
      <c r="A16" s="136"/>
      <c r="B16" s="136"/>
      <c r="C16" s="128"/>
      <c r="D16" s="138"/>
      <c r="E16" s="139"/>
    </row>
    <row r="17" spans="1:5" ht="15.75">
      <c r="A17" s="140">
        <v>2</v>
      </c>
      <c r="B17" s="140"/>
      <c r="C17" s="141" t="s">
        <v>26</v>
      </c>
      <c r="D17" s="118"/>
      <c r="E17" s="97"/>
    </row>
    <row r="18" spans="1:5" ht="15">
      <c r="A18" s="96"/>
      <c r="B18" s="96"/>
      <c r="C18" s="142"/>
      <c r="D18" s="118"/>
      <c r="E18" s="97"/>
    </row>
    <row r="19" spans="1:5" ht="116.25" customHeight="1">
      <c r="A19" s="96">
        <v>2</v>
      </c>
      <c r="B19" s="96">
        <v>1</v>
      </c>
      <c r="C19" s="95" t="s">
        <v>126</v>
      </c>
      <c r="D19" s="118"/>
      <c r="E19" s="97"/>
    </row>
    <row r="20" spans="2:16" s="143" customFormat="1" ht="43.5" customHeight="1">
      <c r="B20" s="144"/>
      <c r="C20" s="95" t="s">
        <v>127</v>
      </c>
      <c r="E20" s="145"/>
      <c r="F20" s="82"/>
      <c r="G20" s="82"/>
      <c r="H20" s="82"/>
      <c r="I20" s="82"/>
      <c r="J20" s="82"/>
      <c r="K20" s="82"/>
      <c r="L20" s="82"/>
      <c r="M20" s="82"/>
      <c r="N20" s="145"/>
      <c r="O20" s="145"/>
      <c r="P20" s="145"/>
    </row>
    <row r="21" spans="1:5" ht="45">
      <c r="A21" s="96"/>
      <c r="B21" s="96"/>
      <c r="C21" s="95" t="s">
        <v>128</v>
      </c>
      <c r="D21" s="118"/>
      <c r="E21" s="97"/>
    </row>
    <row r="22" spans="1:5" ht="30">
      <c r="A22" s="96"/>
      <c r="B22" s="96"/>
      <c r="C22" s="95" t="s">
        <v>129</v>
      </c>
      <c r="D22" s="118"/>
      <c r="E22" s="97"/>
    </row>
    <row r="23" spans="1:5" ht="89.25" customHeight="1">
      <c r="A23" s="96"/>
      <c r="B23" s="96"/>
      <c r="C23" s="95" t="s">
        <v>130</v>
      </c>
      <c r="D23" s="118"/>
      <c r="E23" s="97"/>
    </row>
    <row r="24" spans="1:5" ht="36" customHeight="1">
      <c r="A24" s="96"/>
      <c r="B24" s="96"/>
      <c r="C24" s="85" t="s">
        <v>131</v>
      </c>
      <c r="D24" s="135"/>
      <c r="E24" s="97"/>
    </row>
    <row r="25" spans="1:4" ht="15">
      <c r="A25" s="96"/>
      <c r="B25" s="96" t="s">
        <v>115</v>
      </c>
      <c r="C25" s="96" t="s">
        <v>132</v>
      </c>
      <c r="D25" s="135"/>
    </row>
    <row r="26" spans="1:10" ht="15">
      <c r="A26" s="96"/>
      <c r="B26" s="96"/>
      <c r="C26" s="96" t="s">
        <v>355</v>
      </c>
      <c r="D26" s="135" t="s">
        <v>133</v>
      </c>
      <c r="E26" s="97">
        <v>1155</v>
      </c>
      <c r="G26" s="82">
        <f>F26*E26</f>
        <v>0</v>
      </c>
      <c r="J26" s="146"/>
    </row>
    <row r="27" spans="1:10" ht="15">
      <c r="A27" s="96"/>
      <c r="B27" s="96" t="s">
        <v>120</v>
      </c>
      <c r="C27" s="96" t="s">
        <v>121</v>
      </c>
      <c r="D27" s="135"/>
      <c r="J27" s="147"/>
    </row>
    <row r="28" spans="1:10" ht="15">
      <c r="A28" s="96"/>
      <c r="B28" s="96"/>
      <c r="C28" s="96" t="s">
        <v>135</v>
      </c>
      <c r="D28" s="135" t="s">
        <v>133</v>
      </c>
      <c r="E28" s="119">
        <v>95</v>
      </c>
      <c r="G28" s="82">
        <f>F28*E28</f>
        <v>0</v>
      </c>
      <c r="J28" s="147"/>
    </row>
    <row r="29" spans="1:5" ht="15">
      <c r="A29" s="96"/>
      <c r="B29" s="96"/>
      <c r="C29" s="95"/>
      <c r="D29" s="118"/>
      <c r="E29" s="97"/>
    </row>
    <row r="30" spans="1:5" ht="120" customHeight="1">
      <c r="A30" s="96">
        <v>2</v>
      </c>
      <c r="B30" s="96">
        <v>2</v>
      </c>
      <c r="C30" s="148" t="s">
        <v>136</v>
      </c>
      <c r="D30" s="118"/>
      <c r="E30" s="97"/>
    </row>
    <row r="31" spans="2:16" s="143" customFormat="1" ht="45">
      <c r="B31" s="144"/>
      <c r="C31" s="95" t="s">
        <v>127</v>
      </c>
      <c r="E31" s="145"/>
      <c r="F31" s="82"/>
      <c r="G31" s="82"/>
      <c r="H31" s="82"/>
      <c r="I31" s="82"/>
      <c r="J31" s="82"/>
      <c r="K31" s="82"/>
      <c r="L31" s="82"/>
      <c r="M31" s="82"/>
      <c r="N31" s="145"/>
      <c r="O31" s="145"/>
      <c r="P31" s="145"/>
    </row>
    <row r="32" spans="1:5" ht="45">
      <c r="A32" s="96"/>
      <c r="B32" s="96"/>
      <c r="C32" s="95" t="s">
        <v>128</v>
      </c>
      <c r="D32" s="118"/>
      <c r="E32" s="97"/>
    </row>
    <row r="33" spans="1:5" ht="30">
      <c r="A33" s="96"/>
      <c r="B33" s="96"/>
      <c r="C33" s="95" t="s">
        <v>129</v>
      </c>
      <c r="D33" s="118"/>
      <c r="E33" s="97"/>
    </row>
    <row r="34" spans="1:5" ht="73.5" customHeight="1">
      <c r="A34" s="96"/>
      <c r="B34" s="96"/>
      <c r="C34" s="95" t="s">
        <v>130</v>
      </c>
      <c r="D34" s="118"/>
      <c r="E34" s="97"/>
    </row>
    <row r="35" spans="1:7" ht="31.5" customHeight="1">
      <c r="A35" s="96"/>
      <c r="B35" s="96"/>
      <c r="C35" s="95" t="s">
        <v>137</v>
      </c>
      <c r="D35" s="118" t="s">
        <v>133</v>
      </c>
      <c r="E35" s="97">
        <f>237-137</f>
        <v>100</v>
      </c>
      <c r="G35" s="82">
        <f>F35*E35</f>
        <v>0</v>
      </c>
    </row>
    <row r="36" spans="1:5" ht="15">
      <c r="A36" s="96"/>
      <c r="B36" s="96"/>
      <c r="C36" s="95"/>
      <c r="D36" s="135"/>
      <c r="E36" s="97"/>
    </row>
    <row r="37" spans="1:3" ht="90">
      <c r="A37" s="96">
        <v>2</v>
      </c>
      <c r="B37" s="96">
        <v>3</v>
      </c>
      <c r="C37" s="95" t="s">
        <v>138</v>
      </c>
    </row>
    <row r="38" spans="1:5" ht="33">
      <c r="A38" s="96"/>
      <c r="B38" s="96"/>
      <c r="C38" s="95" t="s">
        <v>137</v>
      </c>
      <c r="D38" s="135"/>
      <c r="E38" s="97"/>
    </row>
    <row r="39" spans="1:7" ht="15">
      <c r="A39" s="96"/>
      <c r="B39" s="96"/>
      <c r="C39" s="95" t="s">
        <v>367</v>
      </c>
      <c r="D39" s="118" t="s">
        <v>133</v>
      </c>
      <c r="E39" s="97">
        <v>15</v>
      </c>
      <c r="G39" s="82">
        <f>F39*E39</f>
        <v>0</v>
      </c>
    </row>
    <row r="40" spans="1:3" ht="15">
      <c r="A40" s="96"/>
      <c r="B40" s="96"/>
      <c r="C40" s="149"/>
    </row>
    <row r="41" spans="1:21" s="155" customFormat="1" ht="15">
      <c r="A41" s="150">
        <v>2</v>
      </c>
      <c r="B41" s="150">
        <v>4</v>
      </c>
      <c r="C41" s="151" t="s">
        <v>139</v>
      </c>
      <c r="D41" s="152"/>
      <c r="E41" s="153"/>
      <c r="F41" s="154"/>
      <c r="G41" s="154"/>
      <c r="H41" s="154"/>
      <c r="I41" s="154"/>
      <c r="J41" s="154"/>
      <c r="K41" s="154"/>
      <c r="L41" s="97"/>
      <c r="M41" s="133"/>
      <c r="N41" s="82"/>
      <c r="O41" s="82"/>
      <c r="P41" s="82"/>
      <c r="Q41" s="83"/>
      <c r="R41" s="83"/>
      <c r="S41" s="83"/>
      <c r="T41" s="83"/>
      <c r="U41" s="83"/>
    </row>
    <row r="42" spans="1:21" s="155" customFormat="1" ht="86.25" customHeight="1">
      <c r="A42" s="150"/>
      <c r="B42" s="150"/>
      <c r="C42" s="151" t="s">
        <v>140</v>
      </c>
      <c r="D42" s="152"/>
      <c r="E42" s="153"/>
      <c r="F42" s="154"/>
      <c r="G42" s="154"/>
      <c r="H42" s="154"/>
      <c r="I42" s="154"/>
      <c r="J42" s="154"/>
      <c r="K42" s="154"/>
      <c r="L42" s="97"/>
      <c r="M42" s="133"/>
      <c r="N42" s="82"/>
      <c r="O42" s="82"/>
      <c r="P42" s="82"/>
      <c r="Q42" s="83"/>
      <c r="R42" s="83"/>
      <c r="S42" s="83"/>
      <c r="T42" s="83"/>
      <c r="U42" s="83"/>
    </row>
    <row r="43" spans="1:21" s="155" customFormat="1" ht="59.25" customHeight="1">
      <c r="A43" s="150"/>
      <c r="B43" s="150"/>
      <c r="C43" s="151" t="s">
        <v>141</v>
      </c>
      <c r="D43" s="152"/>
      <c r="E43" s="153"/>
      <c r="F43" s="154"/>
      <c r="G43" s="154"/>
      <c r="H43" s="154"/>
      <c r="I43" s="154"/>
      <c r="J43" s="154"/>
      <c r="K43" s="154"/>
      <c r="L43" s="97"/>
      <c r="M43" s="133"/>
      <c r="N43" s="82"/>
      <c r="O43" s="82"/>
      <c r="P43" s="82"/>
      <c r="Q43" s="83"/>
      <c r="R43" s="83"/>
      <c r="S43" s="83"/>
      <c r="T43" s="83"/>
      <c r="U43" s="83"/>
    </row>
    <row r="44" spans="1:21" s="155" customFormat="1" ht="33">
      <c r="A44" s="150"/>
      <c r="B44" s="150"/>
      <c r="C44" s="95" t="s">
        <v>137</v>
      </c>
      <c r="D44" s="152"/>
      <c r="E44" s="153"/>
      <c r="F44" s="154"/>
      <c r="G44" s="154"/>
      <c r="H44" s="154"/>
      <c r="I44" s="154"/>
      <c r="J44" s="154"/>
      <c r="K44" s="154"/>
      <c r="L44" s="97"/>
      <c r="M44" s="133"/>
      <c r="N44" s="82"/>
      <c r="O44" s="82"/>
      <c r="P44" s="82"/>
      <c r="Q44" s="83"/>
      <c r="R44" s="83"/>
      <c r="S44" s="83"/>
      <c r="T44" s="83"/>
      <c r="U44" s="83"/>
    </row>
    <row r="45" spans="1:16" s="155" customFormat="1" ht="15.75" customHeight="1">
      <c r="A45" s="150"/>
      <c r="B45" s="150"/>
      <c r="C45" s="156" t="s">
        <v>142</v>
      </c>
      <c r="D45" s="118" t="s">
        <v>133</v>
      </c>
      <c r="E45" s="157">
        <v>4</v>
      </c>
      <c r="F45" s="82"/>
      <c r="G45" s="82">
        <f>F45*E45</f>
        <v>0</v>
      </c>
      <c r="H45" s="81"/>
      <c r="I45" s="81"/>
      <c r="J45" s="81"/>
      <c r="K45" s="157">
        <f>0.6*0.55*10*1.05</f>
        <v>3.4650000000000003</v>
      </c>
      <c r="L45" s="82"/>
      <c r="M45" s="82"/>
      <c r="N45" s="158"/>
      <c r="O45" s="158"/>
      <c r="P45" s="158"/>
    </row>
    <row r="46" spans="1:16" s="155" customFormat="1" ht="15.75" customHeight="1">
      <c r="A46" s="150"/>
      <c r="B46" s="150"/>
      <c r="C46" s="156"/>
      <c r="D46" s="118"/>
      <c r="E46" s="157"/>
      <c r="F46" s="82"/>
      <c r="G46" s="82"/>
      <c r="H46" s="81"/>
      <c r="I46" s="81"/>
      <c r="J46" s="81"/>
      <c r="K46" s="81"/>
      <c r="L46" s="82"/>
      <c r="M46" s="82"/>
      <c r="N46" s="158"/>
      <c r="O46" s="158"/>
      <c r="P46" s="158"/>
    </row>
    <row r="47" spans="1:16" s="155" customFormat="1" ht="75">
      <c r="A47" s="150">
        <v>2</v>
      </c>
      <c r="B47" s="150">
        <v>5</v>
      </c>
      <c r="C47" s="95" t="s">
        <v>143</v>
      </c>
      <c r="D47" s="118"/>
      <c r="E47" s="97"/>
      <c r="F47" s="82"/>
      <c r="G47" s="82"/>
      <c r="H47" s="81"/>
      <c r="I47" s="81"/>
      <c r="J47" s="81"/>
      <c r="K47" s="81"/>
      <c r="L47" s="82"/>
      <c r="M47" s="82"/>
      <c r="N47" s="158"/>
      <c r="O47" s="158"/>
      <c r="P47" s="158"/>
    </row>
    <row r="48" spans="1:16" s="155" customFormat="1" ht="15.75" customHeight="1">
      <c r="A48" s="150"/>
      <c r="B48" s="150"/>
      <c r="C48" s="95" t="s">
        <v>144</v>
      </c>
      <c r="D48" s="159" t="s">
        <v>145</v>
      </c>
      <c r="E48" s="97">
        <v>1300</v>
      </c>
      <c r="F48" s="82"/>
      <c r="G48" s="82">
        <f>F48*E48</f>
        <v>0</v>
      </c>
      <c r="H48" s="81"/>
      <c r="I48" s="81"/>
      <c r="J48" s="81"/>
      <c r="K48" s="81"/>
      <c r="L48" s="82"/>
      <c r="M48" s="82"/>
      <c r="N48" s="158"/>
      <c r="O48" s="158"/>
      <c r="P48" s="158"/>
    </row>
    <row r="49" spans="1:16" s="155" customFormat="1" ht="15.75" customHeight="1">
      <c r="A49" s="150"/>
      <c r="B49" s="150"/>
      <c r="C49" s="95"/>
      <c r="D49" s="159"/>
      <c r="E49" s="97"/>
      <c r="F49" s="82"/>
      <c r="G49" s="82"/>
      <c r="H49" s="81"/>
      <c r="I49" s="81"/>
      <c r="J49" s="81"/>
      <c r="K49" s="81"/>
      <c r="L49" s="82"/>
      <c r="M49" s="82"/>
      <c r="N49" s="158"/>
      <c r="O49" s="158"/>
      <c r="P49" s="158"/>
    </row>
    <row r="50" spans="1:16" s="155" customFormat="1" ht="75">
      <c r="A50" s="150">
        <v>2</v>
      </c>
      <c r="B50" s="150">
        <v>6</v>
      </c>
      <c r="C50" s="95" t="s">
        <v>146</v>
      </c>
      <c r="D50" s="159" t="s">
        <v>24</v>
      </c>
      <c r="E50" s="160">
        <v>63</v>
      </c>
      <c r="F50" s="82"/>
      <c r="G50" s="82">
        <f>F50*E50</f>
        <v>0</v>
      </c>
      <c r="H50" s="81"/>
      <c r="I50" s="81"/>
      <c r="J50" s="81"/>
      <c r="K50" s="81"/>
      <c r="L50" s="82"/>
      <c r="M50" s="82"/>
      <c r="N50" s="158"/>
      <c r="O50" s="158"/>
      <c r="P50" s="158"/>
    </row>
    <row r="51" spans="1:21" s="155" customFormat="1" ht="15">
      <c r="A51" s="150"/>
      <c r="B51" s="150"/>
      <c r="C51" s="95"/>
      <c r="D51" s="152"/>
      <c r="E51" s="153"/>
      <c r="F51" s="154"/>
      <c r="G51" s="154"/>
      <c r="H51" s="154"/>
      <c r="I51" s="154"/>
      <c r="J51" s="154"/>
      <c r="K51" s="154"/>
      <c r="L51" s="97"/>
      <c r="M51" s="133"/>
      <c r="N51" s="82"/>
      <c r="O51" s="82"/>
      <c r="P51" s="82"/>
      <c r="Q51" s="83"/>
      <c r="R51" s="83"/>
      <c r="S51" s="83"/>
      <c r="T51" s="83"/>
      <c r="U51" s="83"/>
    </row>
    <row r="52" spans="1:5" ht="72" customHeight="1">
      <c r="A52" s="96">
        <v>2</v>
      </c>
      <c r="B52" s="96">
        <v>7</v>
      </c>
      <c r="C52" s="95" t="s">
        <v>147</v>
      </c>
      <c r="D52" s="118"/>
      <c r="E52" s="97"/>
    </row>
    <row r="53" spans="1:5" ht="58.5" customHeight="1">
      <c r="A53" s="96"/>
      <c r="B53" s="96"/>
      <c r="C53" s="95" t="s">
        <v>148</v>
      </c>
      <c r="D53" s="118"/>
      <c r="E53" s="97"/>
    </row>
    <row r="54" spans="1:5" ht="18">
      <c r="A54" s="96"/>
      <c r="B54" s="96"/>
      <c r="C54" s="95" t="s">
        <v>144</v>
      </c>
      <c r="D54" s="135"/>
      <c r="E54" s="97"/>
    </row>
    <row r="55" spans="1:4" ht="15">
      <c r="A55" s="96"/>
      <c r="B55" s="96" t="s">
        <v>115</v>
      </c>
      <c r="C55" s="96" t="s">
        <v>132</v>
      </c>
      <c r="D55" s="135"/>
    </row>
    <row r="56" spans="1:7" ht="15">
      <c r="A56" s="96"/>
      <c r="B56" s="96"/>
      <c r="C56" s="96" t="s">
        <v>355</v>
      </c>
      <c r="D56" s="135" t="s">
        <v>133</v>
      </c>
      <c r="E56" s="97">
        <v>82</v>
      </c>
      <c r="G56" s="82">
        <f>F56*E56</f>
        <v>0</v>
      </c>
    </row>
    <row r="57" spans="1:4" ht="15">
      <c r="A57" s="96"/>
      <c r="B57" s="96" t="s">
        <v>120</v>
      </c>
      <c r="C57" s="96" t="s">
        <v>121</v>
      </c>
      <c r="D57" s="135"/>
    </row>
    <row r="58" spans="1:7" ht="15">
      <c r="A58" s="96"/>
      <c r="B58" s="96"/>
      <c r="C58" s="96" t="s">
        <v>135</v>
      </c>
      <c r="D58" s="135" t="s">
        <v>133</v>
      </c>
      <c r="E58" s="119">
        <v>5</v>
      </c>
      <c r="G58" s="82">
        <f>F58*E58</f>
        <v>0</v>
      </c>
    </row>
    <row r="59" spans="1:5" ht="15">
      <c r="A59" s="96"/>
      <c r="B59" s="96"/>
      <c r="C59" s="96"/>
      <c r="E59" s="97"/>
    </row>
    <row r="60" spans="1:5" ht="87" customHeight="1">
      <c r="A60" s="96">
        <v>2</v>
      </c>
      <c r="B60" s="96">
        <v>8</v>
      </c>
      <c r="C60" s="95" t="s">
        <v>149</v>
      </c>
      <c r="D60" s="118"/>
      <c r="E60" s="97"/>
    </row>
    <row r="61" spans="1:5" ht="56.25" customHeight="1">
      <c r="A61" s="96"/>
      <c r="B61" s="96"/>
      <c r="C61" s="95" t="s">
        <v>148</v>
      </c>
      <c r="D61" s="118"/>
      <c r="E61" s="97"/>
    </row>
    <row r="62" spans="1:7" ht="20.25" customHeight="1">
      <c r="A62" s="96"/>
      <c r="B62" s="96"/>
      <c r="C62" s="95" t="s">
        <v>144</v>
      </c>
      <c r="D62" s="118" t="s">
        <v>133</v>
      </c>
      <c r="E62" s="97">
        <v>14</v>
      </c>
      <c r="G62" s="82">
        <f>F62*E62</f>
        <v>0</v>
      </c>
    </row>
    <row r="63" spans="1:5" ht="15">
      <c r="A63" s="96"/>
      <c r="B63" s="96"/>
      <c r="C63" s="95"/>
      <c r="D63" s="135"/>
      <c r="E63" s="97"/>
    </row>
    <row r="64" spans="1:5" ht="85.5" customHeight="1">
      <c r="A64" s="96">
        <v>2</v>
      </c>
      <c r="B64" s="96">
        <v>9</v>
      </c>
      <c r="C64" s="95" t="s">
        <v>150</v>
      </c>
      <c r="D64" s="118"/>
      <c r="E64" s="97"/>
    </row>
    <row r="65" spans="1:5" ht="18">
      <c r="A65" s="96"/>
      <c r="B65" s="96"/>
      <c r="C65" s="95" t="s">
        <v>144</v>
      </c>
      <c r="D65" s="135"/>
      <c r="E65" s="97"/>
    </row>
    <row r="66" spans="1:4" ht="15">
      <c r="A66" s="96"/>
      <c r="B66" s="96" t="s">
        <v>115</v>
      </c>
      <c r="C66" s="96" t="s">
        <v>132</v>
      </c>
      <c r="D66" s="135"/>
    </row>
    <row r="67" spans="1:7" ht="15">
      <c r="A67" s="96"/>
      <c r="B67" s="96"/>
      <c r="C67" s="96" t="s">
        <v>355</v>
      </c>
      <c r="D67" s="135" t="s">
        <v>133</v>
      </c>
      <c r="E67" s="97">
        <v>309</v>
      </c>
      <c r="G67" s="82">
        <f>F67*E67</f>
        <v>0</v>
      </c>
    </row>
    <row r="68" spans="1:4" ht="15">
      <c r="A68" s="96"/>
      <c r="B68" s="96" t="s">
        <v>120</v>
      </c>
      <c r="C68" s="96" t="s">
        <v>121</v>
      </c>
      <c r="D68" s="135"/>
    </row>
    <row r="69" spans="1:7" ht="15">
      <c r="A69" s="96"/>
      <c r="B69" s="96"/>
      <c r="C69" s="96" t="s">
        <v>135</v>
      </c>
      <c r="D69" s="135" t="s">
        <v>133</v>
      </c>
      <c r="E69" s="119">
        <v>24</v>
      </c>
      <c r="G69" s="82">
        <f>F69*E69</f>
        <v>0</v>
      </c>
    </row>
    <row r="70" spans="1:4" ht="15">
      <c r="A70" s="96"/>
      <c r="B70" s="96"/>
      <c r="C70" s="96"/>
      <c r="D70" s="135"/>
    </row>
    <row r="71" spans="1:7" ht="105">
      <c r="A71" s="96">
        <v>2</v>
      </c>
      <c r="B71" s="96">
        <v>10</v>
      </c>
      <c r="C71" s="95" t="s">
        <v>151</v>
      </c>
      <c r="D71" s="159"/>
      <c r="E71" s="161"/>
      <c r="F71" s="81"/>
      <c r="G71" s="162"/>
    </row>
    <row r="72" spans="1:7" ht="18">
      <c r="A72" s="96"/>
      <c r="B72" s="96"/>
      <c r="C72" s="163" t="s">
        <v>152</v>
      </c>
      <c r="D72" s="159" t="s">
        <v>145</v>
      </c>
      <c r="E72" s="161">
        <v>49</v>
      </c>
      <c r="F72" s="81"/>
      <c r="G72" s="162">
        <f>F72*E72</f>
        <v>0</v>
      </c>
    </row>
    <row r="73" spans="1:7" ht="15">
      <c r="A73" s="96"/>
      <c r="B73" s="96"/>
      <c r="C73" s="163"/>
      <c r="D73" s="159"/>
      <c r="E73" s="161"/>
      <c r="F73" s="81"/>
      <c r="G73" s="162"/>
    </row>
    <row r="74" spans="1:7" ht="45">
      <c r="A74" s="96">
        <v>2</v>
      </c>
      <c r="B74" s="96">
        <v>11</v>
      </c>
      <c r="C74" s="164" t="s">
        <v>153</v>
      </c>
      <c r="D74" s="165"/>
      <c r="E74" s="166"/>
      <c r="F74" s="166"/>
      <c r="G74" s="166"/>
    </row>
    <row r="75" spans="1:7" ht="33">
      <c r="A75" s="96"/>
      <c r="B75" s="96"/>
      <c r="C75" s="164" t="s">
        <v>154</v>
      </c>
      <c r="D75" s="167"/>
      <c r="E75" s="168"/>
      <c r="F75" s="168"/>
      <c r="G75" s="168"/>
    </row>
    <row r="76" spans="1:7" ht="45">
      <c r="A76" s="96"/>
      <c r="B76" s="96"/>
      <c r="C76" s="164" t="s">
        <v>155</v>
      </c>
      <c r="D76" s="165"/>
      <c r="E76" s="166"/>
      <c r="F76" s="166"/>
      <c r="G76" s="166"/>
    </row>
    <row r="77" spans="1:11" ht="18">
      <c r="A77" s="96"/>
      <c r="B77" s="96"/>
      <c r="C77" s="164" t="s">
        <v>156</v>
      </c>
      <c r="D77" s="118" t="s">
        <v>157</v>
      </c>
      <c r="E77" s="168">
        <v>35</v>
      </c>
      <c r="F77" s="168"/>
      <c r="G77" s="162">
        <f>F77*E77</f>
        <v>0</v>
      </c>
      <c r="K77" s="82">
        <f>32.72*1.05</f>
        <v>34.356</v>
      </c>
    </row>
    <row r="78" spans="1:7" ht="15">
      <c r="A78" s="96"/>
      <c r="B78" s="96"/>
      <c r="C78" s="164"/>
      <c r="D78" s="118"/>
      <c r="E78" s="168"/>
      <c r="F78" s="168"/>
      <c r="G78" s="162"/>
    </row>
    <row r="79" spans="1:5" ht="60">
      <c r="A79" s="96">
        <v>2</v>
      </c>
      <c r="B79" s="96">
        <v>12</v>
      </c>
      <c r="C79" s="95" t="s">
        <v>158</v>
      </c>
      <c r="D79" s="118"/>
      <c r="E79" s="97"/>
    </row>
    <row r="80" spans="1:5" ht="16.5" customHeight="1">
      <c r="A80" s="96"/>
      <c r="B80" s="96"/>
      <c r="C80" s="96" t="s">
        <v>159</v>
      </c>
      <c r="D80" s="118"/>
      <c r="E80" s="97"/>
    </row>
    <row r="81" spans="1:5" ht="15">
      <c r="A81" s="96"/>
      <c r="B81" s="96"/>
      <c r="C81" s="96" t="s">
        <v>160</v>
      </c>
      <c r="D81" s="118"/>
      <c r="E81" s="97"/>
    </row>
    <row r="82" spans="1:5" ht="20.25" customHeight="1">
      <c r="A82" s="96"/>
      <c r="B82" s="96"/>
      <c r="C82" s="95" t="s">
        <v>144</v>
      </c>
      <c r="D82" s="118"/>
      <c r="E82" s="97"/>
    </row>
    <row r="83" spans="1:4" ht="15">
      <c r="A83" s="96"/>
      <c r="B83" s="96" t="s">
        <v>115</v>
      </c>
      <c r="C83" s="96" t="s">
        <v>132</v>
      </c>
      <c r="D83" s="135"/>
    </row>
    <row r="84" spans="1:17" ht="15">
      <c r="A84" s="96"/>
      <c r="B84" s="96"/>
      <c r="C84" s="96" t="s">
        <v>355</v>
      </c>
      <c r="D84" s="135" t="s">
        <v>133</v>
      </c>
      <c r="E84" s="97">
        <f>1.25*E26</f>
        <v>1443.75</v>
      </c>
      <c r="G84" s="82">
        <f>F84*E84</f>
        <v>0</v>
      </c>
      <c r="J84" s="146"/>
      <c r="N84" s="97"/>
      <c r="O84" s="97"/>
      <c r="Q84" s="97"/>
    </row>
    <row r="85" spans="1:17" ht="15">
      <c r="A85" s="96"/>
      <c r="B85" s="96" t="s">
        <v>120</v>
      </c>
      <c r="C85" s="96" t="s">
        <v>121</v>
      </c>
      <c r="D85" s="135"/>
      <c r="J85" s="147"/>
      <c r="N85" s="119"/>
      <c r="O85" s="119"/>
      <c r="Q85" s="119"/>
    </row>
    <row r="86" spans="1:17" ht="15">
      <c r="A86" s="96"/>
      <c r="B86" s="96"/>
      <c r="C86" s="96" t="s">
        <v>135</v>
      </c>
      <c r="D86" s="135" t="s">
        <v>133</v>
      </c>
      <c r="E86" s="119">
        <f>1.25*E28</f>
        <v>118.75</v>
      </c>
      <c r="G86" s="82">
        <f>F86*E86</f>
        <v>0</v>
      </c>
      <c r="J86" s="147"/>
      <c r="N86" s="119"/>
      <c r="O86" s="119"/>
      <c r="Q86" s="119"/>
    </row>
    <row r="87" spans="1:3" ht="15">
      <c r="A87" s="96"/>
      <c r="B87" s="96"/>
      <c r="C87" s="95"/>
    </row>
    <row r="88" spans="1:5" ht="48" customHeight="1">
      <c r="A88" s="96">
        <v>2</v>
      </c>
      <c r="B88" s="96">
        <v>13</v>
      </c>
      <c r="C88" s="95" t="s">
        <v>161</v>
      </c>
      <c r="D88" s="118"/>
      <c r="E88" s="97"/>
    </row>
    <row r="89" spans="1:5" ht="15" customHeight="1">
      <c r="A89" s="96"/>
      <c r="B89" s="96"/>
      <c r="C89" s="96" t="s">
        <v>159</v>
      </c>
      <c r="D89" s="118"/>
      <c r="E89" s="97"/>
    </row>
    <row r="90" spans="1:5" ht="14.25" customHeight="1">
      <c r="A90" s="96"/>
      <c r="B90" s="96"/>
      <c r="C90" s="96" t="s">
        <v>160</v>
      </c>
      <c r="D90" s="118"/>
      <c r="E90" s="97"/>
    </row>
    <row r="91" spans="1:7" ht="20.25" customHeight="1">
      <c r="A91" s="96"/>
      <c r="B91" s="96"/>
      <c r="C91" s="95" t="s">
        <v>144</v>
      </c>
      <c r="D91" s="118" t="s">
        <v>133</v>
      </c>
      <c r="E91" s="119">
        <f>E48*1.25</f>
        <v>1625</v>
      </c>
      <c r="G91" s="82">
        <f>F91*E91</f>
        <v>0</v>
      </c>
    </row>
    <row r="92" spans="1:5" ht="15">
      <c r="A92" s="96"/>
      <c r="B92" s="96"/>
      <c r="C92" s="95"/>
      <c r="D92" s="118"/>
      <c r="E92" s="97"/>
    </row>
    <row r="93" spans="1:5" ht="75">
      <c r="A93" s="96">
        <v>2</v>
      </c>
      <c r="B93" s="96">
        <v>14</v>
      </c>
      <c r="C93" s="95" t="s">
        <v>162</v>
      </c>
      <c r="D93" s="118"/>
      <c r="E93" s="97"/>
    </row>
    <row r="94" spans="1:5" ht="14.25" customHeight="1">
      <c r="A94" s="96"/>
      <c r="B94" s="96"/>
      <c r="C94" s="96" t="s">
        <v>159</v>
      </c>
      <c r="D94" s="118"/>
      <c r="E94" s="97"/>
    </row>
    <row r="95" spans="1:5" ht="15" customHeight="1">
      <c r="A95" s="96"/>
      <c r="B95" s="96"/>
      <c r="C95" s="96" t="s">
        <v>160</v>
      </c>
      <c r="D95" s="118"/>
      <c r="E95" s="97"/>
    </row>
    <row r="96" spans="1:7" ht="20.25" customHeight="1">
      <c r="A96" s="96"/>
      <c r="B96" s="96"/>
      <c r="C96" s="95" t="s">
        <v>144</v>
      </c>
      <c r="D96" s="118" t="s">
        <v>133</v>
      </c>
      <c r="E96" s="97">
        <f>(E35+E45+E39)*1.25</f>
        <v>148.75</v>
      </c>
      <c r="G96" s="82">
        <f>F96*E96</f>
        <v>0</v>
      </c>
    </row>
    <row r="97" spans="1:5" ht="15">
      <c r="A97" s="96"/>
      <c r="B97" s="96"/>
      <c r="C97" s="95"/>
      <c r="D97" s="135"/>
      <c r="E97" s="97"/>
    </row>
    <row r="98" spans="1:5" ht="117.75" customHeight="1">
      <c r="A98" s="96">
        <v>2</v>
      </c>
      <c r="B98" s="96">
        <v>15</v>
      </c>
      <c r="C98" s="95" t="s">
        <v>163</v>
      </c>
      <c r="D98" s="118"/>
      <c r="E98" s="97"/>
    </row>
    <row r="99" spans="1:5" ht="21" customHeight="1">
      <c r="A99" s="96"/>
      <c r="B99" s="96"/>
      <c r="C99" s="95" t="s">
        <v>144</v>
      </c>
      <c r="D99" s="118"/>
      <c r="E99" s="97"/>
    </row>
    <row r="100" spans="1:4" ht="15">
      <c r="A100" s="96"/>
      <c r="B100" s="96" t="s">
        <v>115</v>
      </c>
      <c r="C100" s="96" t="s">
        <v>132</v>
      </c>
      <c r="D100" s="135"/>
    </row>
    <row r="101" spans="1:10" ht="15">
      <c r="A101" s="96"/>
      <c r="B101" s="96"/>
      <c r="C101" s="96" t="s">
        <v>355</v>
      </c>
      <c r="D101" s="135" t="s">
        <v>133</v>
      </c>
      <c r="E101" s="97">
        <v>703</v>
      </c>
      <c r="G101" s="82">
        <f>F101*E101</f>
        <v>0</v>
      </c>
      <c r="J101" s="169"/>
    </row>
    <row r="102" spans="1:10" ht="15">
      <c r="A102" s="96"/>
      <c r="B102" s="96" t="s">
        <v>120</v>
      </c>
      <c r="C102" s="96" t="s">
        <v>121</v>
      </c>
      <c r="D102" s="135"/>
      <c r="J102" s="169"/>
    </row>
    <row r="103" spans="1:10" ht="15">
      <c r="A103" s="96"/>
      <c r="B103" s="96"/>
      <c r="C103" s="96" t="s">
        <v>135</v>
      </c>
      <c r="D103" s="135" t="s">
        <v>133</v>
      </c>
      <c r="E103" s="119">
        <v>59</v>
      </c>
      <c r="G103" s="82">
        <f>F103*E103</f>
        <v>0</v>
      </c>
      <c r="J103" s="169"/>
    </row>
    <row r="104" spans="1:4" ht="15">
      <c r="A104" s="96"/>
      <c r="B104" s="96"/>
      <c r="C104" s="96"/>
      <c r="D104" s="135"/>
    </row>
    <row r="105" spans="1:5" ht="115.5" customHeight="1">
      <c r="A105" s="96">
        <v>2</v>
      </c>
      <c r="B105" s="96">
        <v>16</v>
      </c>
      <c r="C105" s="95" t="s">
        <v>164</v>
      </c>
      <c r="D105" s="118"/>
      <c r="E105" s="97"/>
    </row>
    <row r="106" spans="1:7" ht="18">
      <c r="A106" s="96"/>
      <c r="B106" s="96"/>
      <c r="C106" s="95" t="s">
        <v>144</v>
      </c>
      <c r="D106" s="118" t="s">
        <v>133</v>
      </c>
      <c r="E106" s="97">
        <v>50</v>
      </c>
      <c r="G106" s="82">
        <f>F106*E106</f>
        <v>0</v>
      </c>
    </row>
    <row r="107" spans="1:5" ht="15">
      <c r="A107" s="96"/>
      <c r="B107" s="96"/>
      <c r="C107" s="95"/>
      <c r="D107" s="118"/>
      <c r="E107" s="97"/>
    </row>
    <row r="108" spans="1:5" ht="93">
      <c r="A108" s="96">
        <v>2</v>
      </c>
      <c r="B108" s="96">
        <v>17</v>
      </c>
      <c r="C108" s="95" t="s">
        <v>165</v>
      </c>
      <c r="D108" s="118"/>
      <c r="E108" s="97"/>
    </row>
    <row r="109" spans="1:7" ht="18">
      <c r="A109" s="96"/>
      <c r="B109" s="96"/>
      <c r="C109" s="95" t="s">
        <v>144</v>
      </c>
      <c r="D109" s="159" t="s">
        <v>145</v>
      </c>
      <c r="E109" s="97">
        <v>685</v>
      </c>
      <c r="G109" s="82">
        <f>E109*F109</f>
        <v>0</v>
      </c>
    </row>
    <row r="110" spans="1:5" ht="15">
      <c r="A110" s="96"/>
      <c r="B110" s="96"/>
      <c r="C110" s="95"/>
      <c r="D110" s="118"/>
      <c r="E110" s="97"/>
    </row>
    <row r="111" spans="1:5" ht="46.5" customHeight="1">
      <c r="A111" s="96">
        <v>2</v>
      </c>
      <c r="B111" s="96">
        <v>18</v>
      </c>
      <c r="C111" s="95" t="s">
        <v>166</v>
      </c>
      <c r="D111" s="118"/>
      <c r="E111" s="97"/>
    </row>
    <row r="112" spans="1:10" ht="15">
      <c r="A112" s="96"/>
      <c r="B112" s="96" t="s">
        <v>115</v>
      </c>
      <c r="C112" s="96" t="s">
        <v>356</v>
      </c>
      <c r="I112" s="119"/>
      <c r="J112" s="119"/>
    </row>
    <row r="113" spans="1:10" ht="15">
      <c r="A113" s="96"/>
      <c r="B113" s="96"/>
      <c r="C113" s="96" t="s">
        <v>357</v>
      </c>
      <c r="D113" s="135" t="s">
        <v>133</v>
      </c>
      <c r="E113" s="119">
        <f>E26-E101</f>
        <v>452</v>
      </c>
      <c r="G113" s="82">
        <f>F113*E113</f>
        <v>0</v>
      </c>
      <c r="I113" s="119"/>
      <c r="J113" s="119"/>
    </row>
    <row r="114" spans="1:10" ht="10.5" customHeight="1">
      <c r="A114" s="96"/>
      <c r="B114" s="96"/>
      <c r="C114" s="96"/>
      <c r="D114" s="135"/>
      <c r="I114" s="119"/>
      <c r="J114" s="119"/>
    </row>
    <row r="115" spans="1:10" ht="15">
      <c r="A115" s="96"/>
      <c r="B115" s="96" t="s">
        <v>124</v>
      </c>
      <c r="C115" s="96" t="s">
        <v>169</v>
      </c>
      <c r="D115" s="135"/>
      <c r="I115" s="119"/>
      <c r="J115" s="119"/>
    </row>
    <row r="116" spans="1:10" ht="15">
      <c r="A116" s="96"/>
      <c r="B116" s="96"/>
      <c r="C116" s="96" t="s">
        <v>358</v>
      </c>
      <c r="D116" s="135" t="s">
        <v>133</v>
      </c>
      <c r="E116" s="119">
        <f>E28-E103</f>
        <v>36</v>
      </c>
      <c r="G116" s="82">
        <f>F116*E116</f>
        <v>0</v>
      </c>
      <c r="I116" s="119"/>
      <c r="J116" s="119"/>
    </row>
    <row r="117" spans="1:10" ht="10.5" customHeight="1">
      <c r="A117" s="96"/>
      <c r="B117" s="96"/>
      <c r="C117" s="96"/>
      <c r="D117" s="135"/>
      <c r="I117" s="119"/>
      <c r="J117" s="119"/>
    </row>
    <row r="118" spans="1:10" ht="15">
      <c r="A118" s="96"/>
      <c r="B118" s="96" t="s">
        <v>170</v>
      </c>
      <c r="C118" s="96" t="s">
        <v>171</v>
      </c>
      <c r="D118" s="135"/>
      <c r="I118" s="119"/>
      <c r="J118" s="119"/>
    </row>
    <row r="119" spans="1:10" ht="15">
      <c r="A119" s="96"/>
      <c r="B119" s="96"/>
      <c r="C119" s="96" t="s">
        <v>359</v>
      </c>
      <c r="D119" s="135" t="s">
        <v>133</v>
      </c>
      <c r="E119" s="119">
        <f>E35-E106</f>
        <v>50</v>
      </c>
      <c r="G119" s="82">
        <f>F119*E119</f>
        <v>0</v>
      </c>
      <c r="I119" s="119"/>
      <c r="J119" s="119"/>
    </row>
    <row r="120" spans="1:10" ht="10.5" customHeight="1">
      <c r="A120" s="96"/>
      <c r="B120" s="96"/>
      <c r="C120" s="96"/>
      <c r="D120" s="135"/>
      <c r="I120" s="119"/>
      <c r="J120" s="119"/>
    </row>
    <row r="121" spans="1:10" ht="15">
      <c r="A121" s="96"/>
      <c r="B121" s="96" t="s">
        <v>172</v>
      </c>
      <c r="C121" s="96" t="s">
        <v>173</v>
      </c>
      <c r="D121" s="135"/>
      <c r="I121" s="119"/>
      <c r="J121" s="119"/>
    </row>
    <row r="122" spans="1:10" ht="15">
      <c r="A122" s="96"/>
      <c r="B122" s="96"/>
      <c r="C122" s="96" t="s">
        <v>174</v>
      </c>
      <c r="D122" s="135" t="s">
        <v>133</v>
      </c>
      <c r="E122" s="119">
        <f>E48-E109</f>
        <v>615</v>
      </c>
      <c r="G122" s="82">
        <f>F122*E122</f>
        <v>0</v>
      </c>
      <c r="I122" s="119"/>
      <c r="J122" s="119"/>
    </row>
    <row r="123" spans="1:10" ht="10.5" customHeight="1">
      <c r="A123" s="96"/>
      <c r="B123" s="96"/>
      <c r="C123" s="96"/>
      <c r="D123" s="135"/>
      <c r="I123" s="119"/>
      <c r="J123" s="119"/>
    </row>
    <row r="124" spans="1:10" ht="15">
      <c r="A124" s="96"/>
      <c r="B124" s="96" t="s">
        <v>175</v>
      </c>
      <c r="C124" s="96" t="s">
        <v>176</v>
      </c>
      <c r="D124" s="135"/>
      <c r="I124" s="119"/>
      <c r="J124" s="119"/>
    </row>
    <row r="125" spans="1:10" ht="15">
      <c r="A125" s="96"/>
      <c r="B125" s="96"/>
      <c r="C125" s="96" t="s">
        <v>360</v>
      </c>
      <c r="D125" s="135" t="s">
        <v>133</v>
      </c>
      <c r="E125" s="119">
        <f>E45+E39</f>
        <v>19</v>
      </c>
      <c r="G125" s="82">
        <f>F125*E125</f>
        <v>0</v>
      </c>
      <c r="I125" s="119"/>
      <c r="J125" s="119"/>
    </row>
    <row r="126" spans="1:10" ht="15">
      <c r="A126" s="96"/>
      <c r="B126" s="96"/>
      <c r="C126" s="96"/>
      <c r="D126" s="135"/>
      <c r="E126" s="97"/>
      <c r="I126" s="119"/>
      <c r="J126" s="119"/>
    </row>
    <row r="127" spans="1:10" ht="15.75">
      <c r="A127" s="136"/>
      <c r="B127" s="136"/>
      <c r="C127" s="137" t="s">
        <v>41</v>
      </c>
      <c r="D127" s="138"/>
      <c r="E127" s="139"/>
      <c r="G127" s="89">
        <f>SUM(G25:G125)</f>
        <v>0</v>
      </c>
      <c r="I127" s="119"/>
      <c r="J127" s="119"/>
    </row>
    <row r="128" spans="1:16" s="172" customFormat="1" ht="15">
      <c r="A128" s="136"/>
      <c r="B128" s="136"/>
      <c r="C128" s="126"/>
      <c r="D128" s="170"/>
      <c r="E128" s="139"/>
      <c r="F128" s="171"/>
      <c r="G128" s="171"/>
      <c r="H128" s="171"/>
      <c r="I128" s="119"/>
      <c r="J128" s="119"/>
      <c r="K128" s="171"/>
      <c r="L128" s="171"/>
      <c r="M128" s="171"/>
      <c r="N128" s="171"/>
      <c r="O128" s="171"/>
      <c r="P128" s="171"/>
    </row>
    <row r="129" spans="1:16" s="94" customFormat="1" ht="15.75">
      <c r="A129" s="140">
        <v>3</v>
      </c>
      <c r="B129" s="140"/>
      <c r="C129" s="173" t="s">
        <v>177</v>
      </c>
      <c r="D129" s="174"/>
      <c r="E129" s="175"/>
      <c r="F129" s="89"/>
      <c r="G129" s="89"/>
      <c r="H129" s="89"/>
      <c r="I129" s="119"/>
      <c r="J129" s="119"/>
      <c r="K129" s="89"/>
      <c r="L129" s="89"/>
      <c r="M129" s="89"/>
      <c r="N129" s="89"/>
      <c r="O129" s="89"/>
      <c r="P129" s="89"/>
    </row>
    <row r="130" spans="1:10" ht="15">
      <c r="A130" s="96"/>
      <c r="B130" s="96"/>
      <c r="C130" s="95"/>
      <c r="D130" s="118"/>
      <c r="E130" s="97"/>
      <c r="I130" s="119"/>
      <c r="J130" s="119"/>
    </row>
    <row r="131" spans="1:16" s="143" customFormat="1" ht="15">
      <c r="A131" s="95">
        <v>3</v>
      </c>
      <c r="B131" s="95">
        <v>1</v>
      </c>
      <c r="C131" s="95" t="s">
        <v>178</v>
      </c>
      <c r="D131" s="176"/>
      <c r="E131" s="177"/>
      <c r="F131" s="171"/>
      <c r="G131" s="171"/>
      <c r="H131" s="171"/>
      <c r="I131" s="119"/>
      <c r="J131" s="119"/>
      <c r="K131" s="171"/>
      <c r="L131" s="82"/>
      <c r="M131" s="82"/>
      <c r="N131" s="145"/>
      <c r="O131" s="145"/>
      <c r="P131" s="145"/>
    </row>
    <row r="132" spans="2:16" s="143" customFormat="1" ht="86.25" customHeight="1">
      <c r="B132" s="144"/>
      <c r="C132" s="95" t="s">
        <v>179</v>
      </c>
      <c r="D132" s="88"/>
      <c r="E132" s="178"/>
      <c r="F132" s="82"/>
      <c r="G132" s="82"/>
      <c r="H132" s="82"/>
      <c r="I132" s="119"/>
      <c r="J132" s="119"/>
      <c r="K132" s="82"/>
      <c r="L132" s="82"/>
      <c r="M132" s="82"/>
      <c r="N132" s="145"/>
      <c r="O132" s="145"/>
      <c r="P132" s="145"/>
    </row>
    <row r="133" spans="2:16" s="143" customFormat="1" ht="57.75" customHeight="1">
      <c r="B133" s="144"/>
      <c r="C133" s="95" t="s">
        <v>180</v>
      </c>
      <c r="D133" s="88"/>
      <c r="E133" s="178"/>
      <c r="F133" s="82"/>
      <c r="G133" s="82"/>
      <c r="H133" s="82"/>
      <c r="I133" s="119"/>
      <c r="J133" s="119"/>
      <c r="K133" s="82"/>
      <c r="L133" s="82"/>
      <c r="M133" s="82"/>
      <c r="N133" s="145"/>
      <c r="O133" s="145"/>
      <c r="P133" s="145"/>
    </row>
    <row r="134" spans="2:16" s="143" customFormat="1" ht="16.5" customHeight="1">
      <c r="B134" s="144"/>
      <c r="C134" s="95" t="s">
        <v>181</v>
      </c>
      <c r="D134" s="88"/>
      <c r="E134" s="178"/>
      <c r="F134" s="82"/>
      <c r="G134" s="82"/>
      <c r="H134" s="82"/>
      <c r="I134" s="119"/>
      <c r="J134" s="119"/>
      <c r="K134" s="82"/>
      <c r="L134" s="82"/>
      <c r="M134" s="82"/>
      <c r="N134" s="145"/>
      <c r="O134" s="145"/>
      <c r="P134" s="145"/>
    </row>
    <row r="135" spans="1:16" s="143" customFormat="1" ht="15">
      <c r="A135" s="95"/>
      <c r="B135" s="95"/>
      <c r="C135" s="95" t="s">
        <v>182</v>
      </c>
      <c r="D135" s="88"/>
      <c r="E135" s="178"/>
      <c r="F135" s="82"/>
      <c r="G135" s="82"/>
      <c r="H135" s="82"/>
      <c r="I135" s="119"/>
      <c r="J135" s="119"/>
      <c r="K135" s="82"/>
      <c r="L135" s="82"/>
      <c r="M135" s="82"/>
      <c r="N135" s="145"/>
      <c r="O135" s="145"/>
      <c r="P135" s="145"/>
    </row>
    <row r="136" spans="1:16" s="143" customFormat="1" ht="15">
      <c r="A136" s="95"/>
      <c r="B136" s="95"/>
      <c r="C136" s="95" t="s">
        <v>368</v>
      </c>
      <c r="D136" s="88" t="s">
        <v>24</v>
      </c>
      <c r="E136" s="179">
        <v>14</v>
      </c>
      <c r="F136" s="82"/>
      <c r="G136" s="82">
        <f>F136*E136</f>
        <v>0</v>
      </c>
      <c r="H136" s="82"/>
      <c r="I136" s="119"/>
      <c r="J136" s="119"/>
      <c r="K136" s="82"/>
      <c r="L136" s="82"/>
      <c r="M136" s="82"/>
      <c r="N136" s="145"/>
      <c r="O136" s="145"/>
      <c r="P136" s="145"/>
    </row>
    <row r="137" spans="2:16" s="143" customFormat="1" ht="15">
      <c r="B137" s="144"/>
      <c r="C137" s="180"/>
      <c r="D137" s="88"/>
      <c r="E137" s="178"/>
      <c r="F137" s="82"/>
      <c r="G137" s="82"/>
      <c r="H137" s="82"/>
      <c r="I137" s="82"/>
      <c r="J137" s="82"/>
      <c r="K137" s="82"/>
      <c r="L137" s="82"/>
      <c r="M137" s="82"/>
      <c r="N137" s="145"/>
      <c r="O137" s="145"/>
      <c r="P137" s="145"/>
    </row>
    <row r="138" spans="1:16" s="155" customFormat="1" ht="75">
      <c r="A138" s="150">
        <v>3</v>
      </c>
      <c r="B138" s="150">
        <v>2</v>
      </c>
      <c r="C138" s="151" t="s">
        <v>183</v>
      </c>
      <c r="D138" s="181"/>
      <c r="E138" s="182"/>
      <c r="F138" s="154"/>
      <c r="G138" s="154"/>
      <c r="H138" s="154"/>
      <c r="I138" s="154"/>
      <c r="J138" s="154"/>
      <c r="K138" s="154"/>
      <c r="L138" s="82"/>
      <c r="M138" s="82"/>
      <c r="N138" s="158"/>
      <c r="O138" s="158"/>
      <c r="P138" s="158"/>
    </row>
    <row r="139" spans="1:16" s="155" customFormat="1" ht="30">
      <c r="A139" s="150"/>
      <c r="B139" s="150"/>
      <c r="C139" s="151" t="s">
        <v>184</v>
      </c>
      <c r="D139" s="181"/>
      <c r="E139" s="182"/>
      <c r="F139" s="154"/>
      <c r="G139" s="154"/>
      <c r="H139" s="154"/>
      <c r="I139" s="154"/>
      <c r="J139" s="154"/>
      <c r="K139" s="154"/>
      <c r="L139" s="82"/>
      <c r="M139" s="82"/>
      <c r="N139" s="158"/>
      <c r="O139" s="158"/>
      <c r="P139" s="158"/>
    </row>
    <row r="140" spans="1:16" s="184" customFormat="1" ht="30">
      <c r="A140" s="183"/>
      <c r="B140" s="183"/>
      <c r="C140" s="164" t="s">
        <v>185</v>
      </c>
      <c r="D140" s="165"/>
      <c r="E140" s="157"/>
      <c r="F140" s="81"/>
      <c r="G140" s="81"/>
      <c r="H140" s="81"/>
      <c r="I140" s="81"/>
      <c r="J140" s="81"/>
      <c r="K140" s="81"/>
      <c r="L140" s="82"/>
      <c r="M140" s="82"/>
      <c r="N140" s="168"/>
      <c r="O140" s="168"/>
      <c r="P140" s="168"/>
    </row>
    <row r="141" spans="1:16" s="155" customFormat="1" ht="15">
      <c r="A141" s="150"/>
      <c r="B141" s="150"/>
      <c r="C141" s="151" t="s">
        <v>186</v>
      </c>
      <c r="D141" s="185"/>
      <c r="E141" s="182"/>
      <c r="F141" s="154"/>
      <c r="G141" s="154"/>
      <c r="H141" s="154"/>
      <c r="I141" s="154"/>
      <c r="J141" s="154"/>
      <c r="K141" s="154"/>
      <c r="L141" s="82"/>
      <c r="M141" s="82"/>
      <c r="N141" s="158"/>
      <c r="O141" s="158"/>
      <c r="P141" s="158"/>
    </row>
    <row r="142" spans="1:16" s="155" customFormat="1" ht="17.25" customHeight="1">
      <c r="A142" s="150"/>
      <c r="B142" s="150"/>
      <c r="C142" s="151" t="s">
        <v>187</v>
      </c>
      <c r="D142" s="134" t="s">
        <v>118</v>
      </c>
      <c r="E142" s="157">
        <v>10</v>
      </c>
      <c r="F142" s="81"/>
      <c r="G142" s="82">
        <f>F142*E142</f>
        <v>0</v>
      </c>
      <c r="H142" s="81"/>
      <c r="I142" s="81"/>
      <c r="J142" s="81"/>
      <c r="K142" s="81"/>
      <c r="L142" s="82"/>
      <c r="M142" s="82"/>
      <c r="N142" s="158"/>
      <c r="O142" s="158"/>
      <c r="P142" s="158"/>
    </row>
    <row r="143" spans="1:16" s="155" customFormat="1" ht="15">
      <c r="A143" s="150"/>
      <c r="B143" s="150"/>
      <c r="C143" s="151"/>
      <c r="D143" s="181"/>
      <c r="E143" s="182"/>
      <c r="F143" s="154"/>
      <c r="G143" s="154"/>
      <c r="H143" s="154"/>
      <c r="I143" s="154"/>
      <c r="J143" s="154"/>
      <c r="K143" s="154"/>
      <c r="L143" s="82"/>
      <c r="M143" s="82"/>
      <c r="N143" s="158"/>
      <c r="O143" s="158"/>
      <c r="P143" s="158"/>
    </row>
    <row r="144" spans="1:16" s="155" customFormat="1" ht="57" customHeight="1">
      <c r="A144" s="150">
        <v>3</v>
      </c>
      <c r="B144" s="150">
        <v>3</v>
      </c>
      <c r="C144" s="151" t="s">
        <v>188</v>
      </c>
      <c r="D144" s="181"/>
      <c r="E144" s="182"/>
      <c r="F144" s="154"/>
      <c r="G144" s="154"/>
      <c r="H144" s="154"/>
      <c r="I144" s="154"/>
      <c r="J144" s="154"/>
      <c r="K144" s="154"/>
      <c r="L144" s="82"/>
      <c r="M144" s="82"/>
      <c r="N144" s="158"/>
      <c r="O144" s="158"/>
      <c r="P144" s="158"/>
    </row>
    <row r="145" spans="1:16" s="155" customFormat="1" ht="30" customHeight="1">
      <c r="A145" s="150"/>
      <c r="B145" s="150"/>
      <c r="C145" s="151" t="s">
        <v>189</v>
      </c>
      <c r="D145" s="181"/>
      <c r="E145" s="182"/>
      <c r="F145" s="154"/>
      <c r="G145" s="154"/>
      <c r="H145" s="154"/>
      <c r="I145" s="154"/>
      <c r="J145" s="154"/>
      <c r="K145" s="154"/>
      <c r="L145" s="82"/>
      <c r="M145" s="82"/>
      <c r="N145" s="158"/>
      <c r="O145" s="158"/>
      <c r="P145" s="158"/>
    </row>
    <row r="146" spans="1:16" s="155" customFormat="1" ht="15">
      <c r="A146" s="150"/>
      <c r="B146" s="150"/>
      <c r="C146" s="151" t="s">
        <v>190</v>
      </c>
      <c r="D146" s="181"/>
      <c r="E146" s="182"/>
      <c r="F146" s="154"/>
      <c r="G146" s="154"/>
      <c r="H146" s="154"/>
      <c r="I146" s="154"/>
      <c r="J146" s="154"/>
      <c r="K146" s="154"/>
      <c r="L146" s="82"/>
      <c r="M146" s="82"/>
      <c r="N146" s="158"/>
      <c r="O146" s="158"/>
      <c r="P146" s="158"/>
    </row>
    <row r="147" spans="1:16" s="155" customFormat="1" ht="30">
      <c r="A147" s="150"/>
      <c r="B147" s="150"/>
      <c r="C147" s="151" t="s">
        <v>184</v>
      </c>
      <c r="D147" s="181"/>
      <c r="E147" s="182"/>
      <c r="F147" s="154"/>
      <c r="G147" s="154"/>
      <c r="H147" s="154"/>
      <c r="I147" s="154"/>
      <c r="J147" s="154"/>
      <c r="K147" s="154"/>
      <c r="L147" s="82"/>
      <c r="M147" s="82"/>
      <c r="N147" s="158"/>
      <c r="O147" s="158"/>
      <c r="P147" s="158"/>
    </row>
    <row r="148" spans="1:16" s="184" customFormat="1" ht="30">
      <c r="A148" s="183"/>
      <c r="B148" s="183"/>
      <c r="C148" s="164" t="s">
        <v>191</v>
      </c>
      <c r="D148" s="165"/>
      <c r="E148" s="157"/>
      <c r="F148" s="81"/>
      <c r="G148" s="81"/>
      <c r="H148" s="81"/>
      <c r="I148" s="81"/>
      <c r="J148" s="81"/>
      <c r="K148" s="81"/>
      <c r="L148" s="82"/>
      <c r="M148" s="82"/>
      <c r="N148" s="168"/>
      <c r="O148" s="168"/>
      <c r="P148" s="168"/>
    </row>
    <row r="149" spans="1:16" s="155" customFormat="1" ht="15">
      <c r="A149" s="150"/>
      <c r="B149" s="150"/>
      <c r="C149" s="151" t="s">
        <v>192</v>
      </c>
      <c r="D149" s="181" t="s">
        <v>24</v>
      </c>
      <c r="E149" s="186">
        <v>1</v>
      </c>
      <c r="F149" s="154"/>
      <c r="G149" s="82">
        <f>F149*E149</f>
        <v>0</v>
      </c>
      <c r="H149" s="82"/>
      <c r="I149" s="82"/>
      <c r="J149" s="82"/>
      <c r="K149" s="82"/>
      <c r="L149" s="82"/>
      <c r="M149" s="82"/>
      <c r="N149" s="158"/>
      <c r="O149" s="158"/>
      <c r="P149" s="158"/>
    </row>
    <row r="150" spans="1:16" s="155" customFormat="1" ht="15">
      <c r="A150" s="150"/>
      <c r="B150" s="150"/>
      <c r="C150" s="151"/>
      <c r="D150" s="181"/>
      <c r="E150" s="182"/>
      <c r="F150" s="154"/>
      <c r="G150" s="154"/>
      <c r="H150" s="154"/>
      <c r="I150" s="154"/>
      <c r="J150" s="154"/>
      <c r="K150" s="154"/>
      <c r="L150" s="82"/>
      <c r="M150" s="82"/>
      <c r="N150" s="158"/>
      <c r="O150" s="158"/>
      <c r="P150" s="158"/>
    </row>
    <row r="151" spans="1:16" s="143" customFormat="1" ht="30">
      <c r="A151" s="95">
        <v>3</v>
      </c>
      <c r="B151" s="95">
        <v>4</v>
      </c>
      <c r="C151" s="95" t="s">
        <v>193</v>
      </c>
      <c r="D151" s="176"/>
      <c r="E151" s="177"/>
      <c r="F151" s="171"/>
      <c r="G151" s="171"/>
      <c r="H151" s="171"/>
      <c r="I151" s="171"/>
      <c r="J151" s="171"/>
      <c r="K151" s="171"/>
      <c r="L151" s="82"/>
      <c r="M151" s="82"/>
      <c r="N151" s="145"/>
      <c r="O151" s="145"/>
      <c r="P151" s="145"/>
    </row>
    <row r="152" spans="1:16" s="143" customFormat="1" ht="72" customHeight="1">
      <c r="A152" s="95"/>
      <c r="B152" s="95"/>
      <c r="C152" s="95" t="s">
        <v>194</v>
      </c>
      <c r="D152" s="88"/>
      <c r="E152" s="178"/>
      <c r="F152" s="82"/>
      <c r="G152" s="82"/>
      <c r="H152" s="82"/>
      <c r="I152" s="82"/>
      <c r="J152" s="82"/>
      <c r="K152" s="82"/>
      <c r="L152" s="82"/>
      <c r="M152" s="82"/>
      <c r="N152" s="145"/>
      <c r="O152" s="145"/>
      <c r="P152" s="145"/>
    </row>
    <row r="153" spans="1:16" s="143" customFormat="1" ht="42" customHeight="1">
      <c r="A153" s="95"/>
      <c r="B153" s="95"/>
      <c r="C153" s="95" t="s">
        <v>195</v>
      </c>
      <c r="D153" s="88"/>
      <c r="E153" s="178"/>
      <c r="F153" s="82"/>
      <c r="G153" s="82"/>
      <c r="H153" s="82"/>
      <c r="I153" s="82"/>
      <c r="J153" s="82"/>
      <c r="K153" s="82"/>
      <c r="L153" s="82"/>
      <c r="M153" s="82"/>
      <c r="N153" s="145"/>
      <c r="O153" s="145"/>
      <c r="P153" s="145"/>
    </row>
    <row r="154" spans="1:16" s="143" customFormat="1" ht="17.25">
      <c r="A154" s="95"/>
      <c r="B154" s="95"/>
      <c r="C154" s="95" t="s">
        <v>196</v>
      </c>
      <c r="D154" s="88"/>
      <c r="E154" s="178"/>
      <c r="F154" s="82"/>
      <c r="G154" s="82"/>
      <c r="H154" s="82"/>
      <c r="I154" s="82"/>
      <c r="J154" s="82"/>
      <c r="K154" s="82"/>
      <c r="L154" s="82"/>
      <c r="M154" s="82"/>
      <c r="N154" s="145"/>
      <c r="O154" s="145"/>
      <c r="P154" s="145"/>
    </row>
    <row r="155" spans="1:16" s="143" customFormat="1" ht="15">
      <c r="A155" s="95"/>
      <c r="B155" s="95"/>
      <c r="C155" s="95" t="s">
        <v>182</v>
      </c>
      <c r="D155" s="135" t="s">
        <v>133</v>
      </c>
      <c r="E155" s="187">
        <v>15</v>
      </c>
      <c r="F155" s="82"/>
      <c r="G155" s="82">
        <f>F155*E155</f>
        <v>0</v>
      </c>
      <c r="H155" s="82"/>
      <c r="I155" s="82"/>
      <c r="J155" s="82"/>
      <c r="K155" s="82"/>
      <c r="L155" s="82"/>
      <c r="M155" s="82"/>
      <c r="N155" s="145"/>
      <c r="O155" s="145"/>
      <c r="P155" s="145"/>
    </row>
    <row r="156" spans="2:16" s="143" customFormat="1" ht="15">
      <c r="B156" s="144"/>
      <c r="C156" s="180"/>
      <c r="D156" s="88"/>
      <c r="E156" s="178"/>
      <c r="F156" s="82"/>
      <c r="G156" s="82"/>
      <c r="H156" s="82"/>
      <c r="I156" s="82"/>
      <c r="J156" s="82"/>
      <c r="K156" s="82"/>
      <c r="L156" s="82"/>
      <c r="M156" s="82"/>
      <c r="N156" s="145"/>
      <c r="O156" s="145"/>
      <c r="P156" s="145"/>
    </row>
    <row r="157" spans="1:5" ht="130.5" customHeight="1">
      <c r="A157" s="96">
        <v>3</v>
      </c>
      <c r="B157" s="96">
        <v>5</v>
      </c>
      <c r="C157" s="95" t="s">
        <v>201</v>
      </c>
      <c r="D157" s="132"/>
      <c r="E157" s="97"/>
    </row>
    <row r="158" spans="1:5" ht="30">
      <c r="A158" s="96"/>
      <c r="B158" s="96"/>
      <c r="C158" s="95" t="s">
        <v>202</v>
      </c>
      <c r="D158" s="132"/>
      <c r="E158" s="97"/>
    </row>
    <row r="159" spans="1:5" ht="20.25" customHeight="1">
      <c r="A159" s="96"/>
      <c r="B159" s="96"/>
      <c r="C159" s="95" t="s">
        <v>203</v>
      </c>
      <c r="D159" s="118"/>
      <c r="E159" s="97"/>
    </row>
    <row r="160" spans="1:5" ht="30">
      <c r="A160" s="96"/>
      <c r="B160" s="96"/>
      <c r="C160" s="95" t="s">
        <v>199</v>
      </c>
      <c r="D160" s="118"/>
      <c r="E160" s="97"/>
    </row>
    <row r="161" spans="1:5" ht="19.5" customHeight="1">
      <c r="A161" s="96"/>
      <c r="B161" s="96"/>
      <c r="C161" s="95" t="s">
        <v>200</v>
      </c>
      <c r="D161" s="118"/>
      <c r="E161" s="97"/>
    </row>
    <row r="162" spans="1:7" ht="15">
      <c r="A162" s="96"/>
      <c r="B162" s="96"/>
      <c r="C162" s="95" t="s">
        <v>363</v>
      </c>
      <c r="D162" s="135" t="s">
        <v>133</v>
      </c>
      <c r="E162" s="97">
        <v>2.7</v>
      </c>
      <c r="G162" s="82">
        <f>F162*E162</f>
        <v>0</v>
      </c>
    </row>
    <row r="163" spans="1:5" ht="15">
      <c r="A163" s="96"/>
      <c r="B163" s="96"/>
      <c r="C163" s="95"/>
      <c r="D163" s="118"/>
      <c r="E163" s="97"/>
    </row>
    <row r="164" spans="1:4" ht="42" customHeight="1">
      <c r="A164" s="96">
        <v>3</v>
      </c>
      <c r="B164" s="96">
        <v>6</v>
      </c>
      <c r="C164" s="95" t="s">
        <v>209</v>
      </c>
      <c r="D164" s="132"/>
    </row>
    <row r="165" spans="1:4" ht="59.25" customHeight="1">
      <c r="A165" s="96"/>
      <c r="B165" s="96"/>
      <c r="C165" s="95" t="s">
        <v>210</v>
      </c>
      <c r="D165" s="132"/>
    </row>
    <row r="166" spans="1:4" ht="118.5" customHeight="1">
      <c r="A166" s="96"/>
      <c r="B166" s="96"/>
      <c r="C166" s="95" t="s">
        <v>211</v>
      </c>
      <c r="D166" s="132"/>
    </row>
    <row r="167" spans="1:5" ht="15">
      <c r="A167" s="96"/>
      <c r="B167" s="96"/>
      <c r="C167" s="95" t="s">
        <v>212</v>
      </c>
      <c r="D167" s="118"/>
      <c r="E167" s="97"/>
    </row>
    <row r="168" spans="1:5" ht="15">
      <c r="A168" s="96"/>
      <c r="B168" s="96"/>
      <c r="C168" s="95" t="s">
        <v>208</v>
      </c>
      <c r="D168" s="118"/>
      <c r="E168" s="97"/>
    </row>
    <row r="169" spans="1:5" ht="18">
      <c r="A169" s="96"/>
      <c r="B169" s="96"/>
      <c r="C169" s="95" t="s">
        <v>144</v>
      </c>
      <c r="D169" s="118"/>
      <c r="E169" s="97"/>
    </row>
    <row r="170" spans="1:7" ht="15">
      <c r="A170" s="96"/>
      <c r="B170" s="96"/>
      <c r="C170" s="95" t="s">
        <v>363</v>
      </c>
      <c r="D170" s="118" t="s">
        <v>133</v>
      </c>
      <c r="E170" s="119">
        <v>3</v>
      </c>
      <c r="G170" s="82">
        <f>F170*E170</f>
        <v>0</v>
      </c>
    </row>
    <row r="171" spans="1:4" ht="15">
      <c r="A171" s="96"/>
      <c r="B171" s="96"/>
      <c r="C171" s="95"/>
      <c r="D171" s="118"/>
    </row>
    <row r="172" spans="1:10" s="184" customFormat="1" ht="242.25" customHeight="1">
      <c r="A172" s="183">
        <v>3</v>
      </c>
      <c r="B172" s="183">
        <v>7</v>
      </c>
      <c r="C172" s="191" t="s">
        <v>214</v>
      </c>
      <c r="D172" s="134"/>
      <c r="E172" s="153"/>
      <c r="F172" s="192"/>
      <c r="G172" s="193"/>
      <c r="H172" s="168"/>
      <c r="I172" s="168"/>
      <c r="J172" s="168"/>
    </row>
    <row r="173" spans="1:10" s="184" customFormat="1" ht="15">
      <c r="A173" s="183"/>
      <c r="B173" s="183"/>
      <c r="C173" s="164" t="s">
        <v>215</v>
      </c>
      <c r="D173" s="188"/>
      <c r="E173" s="166"/>
      <c r="F173" s="194"/>
      <c r="H173" s="168"/>
      <c r="I173" s="168"/>
      <c r="J173" s="168"/>
    </row>
    <row r="174" spans="1:10" s="184" customFormat="1" ht="18">
      <c r="A174" s="183"/>
      <c r="B174" s="183"/>
      <c r="C174" s="95" t="s">
        <v>216</v>
      </c>
      <c r="D174" s="118"/>
      <c r="E174" s="97"/>
      <c r="F174" s="82"/>
      <c r="G174" s="195"/>
      <c r="H174" s="168"/>
      <c r="I174" s="168"/>
      <c r="J174" s="168"/>
    </row>
    <row r="175" spans="1:10" s="184" customFormat="1" ht="18">
      <c r="A175" s="183"/>
      <c r="B175" s="183"/>
      <c r="C175" s="196" t="s">
        <v>217</v>
      </c>
      <c r="D175" s="159" t="s">
        <v>145</v>
      </c>
      <c r="E175" s="97">
        <v>69</v>
      </c>
      <c r="F175" s="82"/>
      <c r="G175" s="82">
        <f>F175*E175</f>
        <v>0</v>
      </c>
      <c r="H175" s="168"/>
      <c r="I175" s="168"/>
      <c r="J175" s="168"/>
    </row>
    <row r="176" spans="1:10" s="184" customFormat="1" ht="18">
      <c r="A176" s="183"/>
      <c r="B176" s="183"/>
      <c r="C176" s="196" t="s">
        <v>218</v>
      </c>
      <c r="D176" s="159" t="s">
        <v>157</v>
      </c>
      <c r="E176" s="97">
        <v>431</v>
      </c>
      <c r="F176" s="82"/>
      <c r="G176" s="82">
        <f>F176*E176</f>
        <v>0</v>
      </c>
      <c r="H176" s="168"/>
      <c r="I176" s="168"/>
      <c r="J176" s="168"/>
    </row>
    <row r="177" spans="1:10" s="184" customFormat="1" ht="15">
      <c r="A177" s="183"/>
      <c r="B177" s="183"/>
      <c r="C177" s="196"/>
      <c r="D177" s="159"/>
      <c r="E177" s="97"/>
      <c r="F177" s="82"/>
      <c r="G177" s="82"/>
      <c r="H177" s="168"/>
      <c r="I177" s="168"/>
      <c r="J177" s="168"/>
    </row>
    <row r="178" spans="1:10" s="184" customFormat="1" ht="123" customHeight="1">
      <c r="A178" s="183">
        <v>3</v>
      </c>
      <c r="B178" s="183">
        <v>8</v>
      </c>
      <c r="C178" s="191" t="s">
        <v>219</v>
      </c>
      <c r="D178" s="197"/>
      <c r="E178" s="162"/>
      <c r="F178" s="161"/>
      <c r="G178" s="162"/>
      <c r="H178" s="168"/>
      <c r="I178" s="168"/>
      <c r="J178" s="168"/>
    </row>
    <row r="179" spans="1:10" s="184" customFormat="1" ht="18">
      <c r="A179" s="183"/>
      <c r="B179" s="183"/>
      <c r="C179" s="191" t="s">
        <v>220</v>
      </c>
      <c r="D179" s="198"/>
      <c r="E179" s="199"/>
      <c r="F179" s="161"/>
      <c r="G179" s="162"/>
      <c r="H179" s="168"/>
      <c r="I179" s="168"/>
      <c r="J179" s="168"/>
    </row>
    <row r="180" spans="1:10" s="184" customFormat="1" ht="18">
      <c r="A180" s="183"/>
      <c r="B180" s="183"/>
      <c r="C180" s="196" t="s">
        <v>217</v>
      </c>
      <c r="D180" s="159" t="s">
        <v>145</v>
      </c>
      <c r="E180" s="200">
        <v>30</v>
      </c>
      <c r="F180" s="162"/>
      <c r="G180" s="162">
        <f>F180*E180</f>
        <v>0</v>
      </c>
      <c r="H180" s="168"/>
      <c r="I180" s="168"/>
      <c r="J180" s="168"/>
    </row>
    <row r="181" spans="1:10" s="184" customFormat="1" ht="18">
      <c r="A181" s="183"/>
      <c r="B181" s="183"/>
      <c r="C181" s="196" t="s">
        <v>218</v>
      </c>
      <c r="D181" s="159" t="s">
        <v>157</v>
      </c>
      <c r="E181" s="200">
        <v>132</v>
      </c>
      <c r="F181" s="162"/>
      <c r="G181" s="162">
        <f>F181*E181</f>
        <v>0</v>
      </c>
      <c r="H181" s="168"/>
      <c r="I181" s="168"/>
      <c r="J181" s="168"/>
    </row>
    <row r="182" spans="1:10" s="184" customFormat="1" ht="15">
      <c r="A182" s="183"/>
      <c r="B182" s="183"/>
      <c r="C182" s="196"/>
      <c r="D182" s="159"/>
      <c r="E182" s="97"/>
      <c r="F182" s="82"/>
      <c r="G182" s="82"/>
      <c r="H182" s="168"/>
      <c r="I182" s="168"/>
      <c r="J182" s="168"/>
    </row>
    <row r="183" spans="1:5" ht="90">
      <c r="A183" s="96">
        <v>3</v>
      </c>
      <c r="B183" s="96">
        <v>9</v>
      </c>
      <c r="C183" s="95" t="s">
        <v>221</v>
      </c>
      <c r="D183" s="118"/>
      <c r="E183" s="97"/>
    </row>
    <row r="184" spans="1:7" ht="15">
      <c r="A184" s="96"/>
      <c r="B184" s="96"/>
      <c r="C184" s="85" t="s">
        <v>222</v>
      </c>
      <c r="D184" s="80" t="s">
        <v>223</v>
      </c>
      <c r="E184" s="119">
        <f>(E180+E175+E170+E162)*115</f>
        <v>12040.5</v>
      </c>
      <c r="G184" s="82">
        <f>F184*E184</f>
        <v>0</v>
      </c>
    </row>
    <row r="185" spans="1:3" ht="15">
      <c r="A185" s="96"/>
      <c r="B185" s="96"/>
      <c r="C185" s="85"/>
    </row>
    <row r="186" spans="1:7" ht="15.75">
      <c r="A186" s="136"/>
      <c r="B186" s="136"/>
      <c r="C186" s="137" t="s">
        <v>41</v>
      </c>
      <c r="D186" s="138"/>
      <c r="E186" s="139"/>
      <c r="G186" s="89">
        <f>SUM(G136:G184)</f>
        <v>0</v>
      </c>
    </row>
    <row r="187" spans="1:18" ht="15">
      <c r="A187" s="96"/>
      <c r="B187" s="96"/>
      <c r="C187" s="142"/>
      <c r="D187" s="118"/>
      <c r="E187" s="97"/>
      <c r="R187" s="83">
        <f>P187*Q187</f>
        <v>0</v>
      </c>
    </row>
    <row r="188" spans="1:16" s="94" customFormat="1" ht="15.75">
      <c r="A188" s="140">
        <v>4</v>
      </c>
      <c r="B188" s="140"/>
      <c r="C188" s="173" t="s">
        <v>224</v>
      </c>
      <c r="D188" s="174"/>
      <c r="E188" s="175"/>
      <c r="F188" s="89"/>
      <c r="G188" s="89"/>
      <c r="H188" s="89"/>
      <c r="I188" s="89"/>
      <c r="J188" s="89"/>
      <c r="K188" s="89"/>
      <c r="L188" s="89"/>
      <c r="M188" s="89"/>
      <c r="N188" s="89"/>
      <c r="O188" s="89"/>
      <c r="P188" s="89"/>
    </row>
    <row r="189" spans="1:5" ht="15">
      <c r="A189" s="96"/>
      <c r="B189" s="96"/>
      <c r="C189" s="142"/>
      <c r="D189" s="118"/>
      <c r="E189" s="97"/>
    </row>
    <row r="190" spans="1:5" ht="102" customHeight="1">
      <c r="A190" s="96">
        <v>4</v>
      </c>
      <c r="B190" s="96">
        <v>1</v>
      </c>
      <c r="C190" s="202" t="s">
        <v>230</v>
      </c>
      <c r="D190" s="118"/>
      <c r="E190" s="97"/>
    </row>
    <row r="191" spans="1:5" ht="101.25" customHeight="1">
      <c r="A191" s="96"/>
      <c r="B191" s="96"/>
      <c r="C191" s="202" t="s">
        <v>231</v>
      </c>
      <c r="D191" s="118"/>
      <c r="E191" s="97"/>
    </row>
    <row r="192" spans="1:3" ht="16.5" customHeight="1">
      <c r="A192" s="96"/>
      <c r="B192" s="96"/>
      <c r="C192" s="85" t="s">
        <v>229</v>
      </c>
    </row>
    <row r="193" spans="1:7" ht="15">
      <c r="A193" s="96"/>
      <c r="B193" s="96"/>
      <c r="C193" s="95" t="s">
        <v>363</v>
      </c>
      <c r="D193" s="118" t="s">
        <v>24</v>
      </c>
      <c r="E193" s="201">
        <v>6</v>
      </c>
      <c r="G193" s="82">
        <f>F193*E193</f>
        <v>0</v>
      </c>
    </row>
    <row r="194" spans="3:13" s="203" customFormat="1" ht="30">
      <c r="C194" s="204" t="s">
        <v>232</v>
      </c>
      <c r="D194" s="118" t="s">
        <v>24</v>
      </c>
      <c r="E194" s="201">
        <v>1</v>
      </c>
      <c r="F194" s="200"/>
      <c r="G194" s="200">
        <f>E194*F194</f>
        <v>0</v>
      </c>
      <c r="H194" s="205"/>
      <c r="I194" s="205"/>
      <c r="J194" s="206"/>
      <c r="K194" s="207"/>
      <c r="L194" s="207"/>
      <c r="M194" s="207"/>
    </row>
    <row r="195" spans="3:13" s="203" customFormat="1" ht="15">
      <c r="C195" s="204"/>
      <c r="D195" s="118"/>
      <c r="E195" s="201"/>
      <c r="F195" s="154"/>
      <c r="G195" s="154"/>
      <c r="H195" s="205"/>
      <c r="I195" s="205"/>
      <c r="J195" s="206"/>
      <c r="K195" s="207"/>
      <c r="L195" s="207"/>
      <c r="M195" s="207"/>
    </row>
    <row r="196" spans="1:5" ht="58.5" customHeight="1">
      <c r="A196" s="96">
        <v>4</v>
      </c>
      <c r="B196" s="96">
        <v>2</v>
      </c>
      <c r="C196" s="95" t="s">
        <v>237</v>
      </c>
      <c r="D196" s="118"/>
      <c r="E196" s="97"/>
    </row>
    <row r="197" spans="1:3" ht="15">
      <c r="A197" s="96"/>
      <c r="B197" s="96"/>
      <c r="C197" s="85" t="s">
        <v>236</v>
      </c>
    </row>
    <row r="198" spans="1:7" ht="15">
      <c r="A198" s="96"/>
      <c r="B198" s="96"/>
      <c r="C198" s="95" t="s">
        <v>363</v>
      </c>
      <c r="D198" s="118" t="s">
        <v>24</v>
      </c>
      <c r="E198" s="201">
        <v>6</v>
      </c>
      <c r="G198" s="82">
        <f>F198*E198</f>
        <v>0</v>
      </c>
    </row>
    <row r="199" spans="1:25" ht="15">
      <c r="A199" s="96"/>
      <c r="B199" s="96"/>
      <c r="C199" s="95"/>
      <c r="D199" s="118"/>
      <c r="E199" s="97"/>
      <c r="K199" s="208"/>
      <c r="L199" s="208"/>
      <c r="M199" s="208"/>
      <c r="N199" s="209"/>
      <c r="O199" s="209"/>
      <c r="P199" s="209"/>
      <c r="Q199" s="210"/>
      <c r="R199" s="210"/>
      <c r="S199" s="210"/>
      <c r="T199" s="210"/>
      <c r="U199" s="210"/>
      <c r="V199" s="210"/>
      <c r="W199" s="210"/>
      <c r="X199" s="210"/>
      <c r="Y199" s="210"/>
    </row>
    <row r="200" spans="1:4" ht="59.25" customHeight="1">
      <c r="A200" s="96">
        <v>4</v>
      </c>
      <c r="B200" s="96">
        <v>3</v>
      </c>
      <c r="C200" s="202" t="s">
        <v>248</v>
      </c>
      <c r="D200" s="118"/>
    </row>
    <row r="201" spans="1:4" ht="74.25" customHeight="1">
      <c r="A201" s="96"/>
      <c r="B201" s="96"/>
      <c r="C201" s="202" t="s">
        <v>249</v>
      </c>
      <c r="D201" s="118"/>
    </row>
    <row r="202" spans="1:4" ht="59.25" customHeight="1">
      <c r="A202" s="96"/>
      <c r="B202" s="96"/>
      <c r="C202" s="202" t="s">
        <v>250</v>
      </c>
      <c r="D202" s="118"/>
    </row>
    <row r="203" spans="1:4" ht="15">
      <c r="A203" s="96"/>
      <c r="B203" s="96"/>
      <c r="C203" s="202" t="s">
        <v>251</v>
      </c>
      <c r="D203" s="118"/>
    </row>
    <row r="204" spans="1:5" ht="59.25" customHeight="1">
      <c r="A204" s="96"/>
      <c r="B204" s="96"/>
      <c r="C204" s="95" t="s">
        <v>252</v>
      </c>
      <c r="D204" s="118"/>
      <c r="E204" s="97"/>
    </row>
    <row r="205" spans="1:4" ht="15">
      <c r="A205" s="96"/>
      <c r="B205" s="96"/>
      <c r="C205" s="142" t="s">
        <v>241</v>
      </c>
      <c r="D205" s="118"/>
    </row>
    <row r="206" spans="1:5" ht="15">
      <c r="A206" s="96"/>
      <c r="B206" s="96"/>
      <c r="C206" s="96" t="s">
        <v>121</v>
      </c>
      <c r="D206" s="118"/>
      <c r="E206" s="97"/>
    </row>
    <row r="207" spans="3:13" s="203" customFormat="1" ht="15">
      <c r="C207" s="142" t="s">
        <v>253</v>
      </c>
      <c r="D207" s="118"/>
      <c r="E207" s="119"/>
      <c r="F207" s="82"/>
      <c r="G207" s="82"/>
      <c r="H207" s="83"/>
      <c r="J207" s="207"/>
      <c r="K207" s="207"/>
      <c r="L207" s="207"/>
      <c r="M207" s="207"/>
    </row>
    <row r="208" spans="3:13" s="203" customFormat="1" ht="15">
      <c r="C208" s="202" t="s">
        <v>255</v>
      </c>
      <c r="D208" s="134" t="s">
        <v>118</v>
      </c>
      <c r="E208" s="119">
        <v>25</v>
      </c>
      <c r="F208" s="82"/>
      <c r="G208" s="82">
        <f>E208*F208</f>
        <v>0</v>
      </c>
      <c r="H208" s="83"/>
      <c r="J208" s="82"/>
      <c r="K208" s="207"/>
      <c r="L208" s="207"/>
      <c r="M208" s="207"/>
    </row>
    <row r="209" spans="3:13" s="203" customFormat="1" ht="15">
      <c r="C209" s="142" t="s">
        <v>123</v>
      </c>
      <c r="D209" s="118"/>
      <c r="E209" s="119"/>
      <c r="F209" s="82"/>
      <c r="G209" s="82"/>
      <c r="H209" s="83"/>
      <c r="J209" s="82"/>
      <c r="K209" s="207"/>
      <c r="L209" s="207"/>
      <c r="M209" s="207"/>
    </row>
    <row r="210" spans="3:13" s="203" customFormat="1" ht="15">
      <c r="C210" s="202" t="s">
        <v>256</v>
      </c>
      <c r="D210" s="134" t="s">
        <v>118</v>
      </c>
      <c r="E210" s="119">
        <v>80</v>
      </c>
      <c r="F210" s="82"/>
      <c r="G210" s="82">
        <f>E210*F210</f>
        <v>0</v>
      </c>
      <c r="H210" s="83"/>
      <c r="J210" s="82"/>
      <c r="K210" s="207"/>
      <c r="L210" s="207"/>
      <c r="M210" s="207"/>
    </row>
    <row r="211" spans="3:13" s="203" customFormat="1" ht="15">
      <c r="C211" s="202" t="s">
        <v>254</v>
      </c>
      <c r="D211" s="134" t="s">
        <v>118</v>
      </c>
      <c r="E211" s="119">
        <v>90</v>
      </c>
      <c r="F211" s="82"/>
      <c r="G211" s="82">
        <f>E211*F211</f>
        <v>0</v>
      </c>
      <c r="H211" s="83"/>
      <c r="J211" s="82"/>
      <c r="K211" s="207"/>
      <c r="L211" s="207"/>
      <c r="M211" s="207"/>
    </row>
    <row r="212" spans="3:13" s="203" customFormat="1" ht="15">
      <c r="C212" s="202"/>
      <c r="D212" s="134"/>
      <c r="E212" s="119"/>
      <c r="F212" s="82"/>
      <c r="G212" s="82"/>
      <c r="H212" s="83"/>
      <c r="J212" s="82"/>
      <c r="K212" s="207"/>
      <c r="L212" s="207"/>
      <c r="M212" s="207"/>
    </row>
    <row r="213" spans="1:13" s="203" customFormat="1" ht="43.5" customHeight="1">
      <c r="A213" s="96">
        <v>4</v>
      </c>
      <c r="B213" s="96">
        <v>4</v>
      </c>
      <c r="C213" s="202" t="s">
        <v>257</v>
      </c>
      <c r="H213" s="83"/>
      <c r="J213" s="82"/>
      <c r="K213" s="207"/>
      <c r="L213" s="207"/>
      <c r="M213" s="207"/>
    </row>
    <row r="214" spans="1:13" s="203" customFormat="1" ht="17.25" customHeight="1">
      <c r="A214" s="96"/>
      <c r="B214" s="96"/>
      <c r="C214" s="202" t="s">
        <v>192</v>
      </c>
      <c r="H214" s="83"/>
      <c r="J214" s="82"/>
      <c r="K214" s="207"/>
      <c r="L214" s="207"/>
      <c r="M214" s="207"/>
    </row>
    <row r="215" spans="1:11" ht="15">
      <c r="A215" s="96"/>
      <c r="B215" s="96"/>
      <c r="C215" s="96" t="s">
        <v>121</v>
      </c>
      <c r="D215" s="134" t="s">
        <v>24</v>
      </c>
      <c r="E215" s="201">
        <v>3</v>
      </c>
      <c r="G215" s="82">
        <f>E215*F215</f>
        <v>0</v>
      </c>
      <c r="K215" s="207"/>
    </row>
    <row r="216" spans="1:5" ht="15">
      <c r="A216" s="96"/>
      <c r="B216" s="96"/>
      <c r="C216" s="96"/>
      <c r="D216" s="118"/>
      <c r="E216" s="97"/>
    </row>
    <row r="217" spans="1:13" ht="45">
      <c r="A217" s="96">
        <v>4</v>
      </c>
      <c r="B217" s="96">
        <v>5</v>
      </c>
      <c r="C217" s="202" t="s">
        <v>258</v>
      </c>
      <c r="D217" s="134"/>
      <c r="E217" s="82"/>
      <c r="M217" s="119"/>
    </row>
    <row r="218" spans="1:4" ht="15">
      <c r="A218" s="96"/>
      <c r="B218" s="96"/>
      <c r="C218" s="142" t="s">
        <v>241</v>
      </c>
      <c r="D218" s="118"/>
    </row>
    <row r="219" spans="1:4" ht="15">
      <c r="A219" s="96"/>
      <c r="B219" s="96" t="s">
        <v>115</v>
      </c>
      <c r="C219" s="142" t="s">
        <v>121</v>
      </c>
      <c r="D219" s="118"/>
    </row>
    <row r="220" spans="3:13" s="203" customFormat="1" ht="15">
      <c r="C220" s="142" t="s">
        <v>253</v>
      </c>
      <c r="D220" s="118"/>
      <c r="E220" s="119"/>
      <c r="F220" s="82"/>
      <c r="G220" s="82"/>
      <c r="H220" s="211"/>
      <c r="J220" s="82"/>
      <c r="K220" s="207"/>
      <c r="L220" s="207"/>
      <c r="M220" s="207"/>
    </row>
    <row r="221" spans="3:13" s="203" customFormat="1" ht="15">
      <c r="C221" s="202" t="s">
        <v>255</v>
      </c>
      <c r="D221" s="134" t="s">
        <v>118</v>
      </c>
      <c r="E221" s="119">
        <v>25</v>
      </c>
      <c r="F221" s="82"/>
      <c r="G221" s="82">
        <f>E221*F221</f>
        <v>0</v>
      </c>
      <c r="H221" s="211"/>
      <c r="J221" s="82"/>
      <c r="K221" s="207"/>
      <c r="L221" s="207"/>
      <c r="M221" s="207"/>
    </row>
    <row r="222" spans="3:13" s="203" customFormat="1" ht="15">
      <c r="C222" s="142" t="s">
        <v>123</v>
      </c>
      <c r="D222" s="118"/>
      <c r="E222" s="119"/>
      <c r="F222" s="82"/>
      <c r="G222" s="82"/>
      <c r="H222" s="211"/>
      <c r="J222" s="82"/>
      <c r="K222" s="207"/>
      <c r="L222" s="207"/>
      <c r="M222" s="207"/>
    </row>
    <row r="223" spans="3:13" s="203" customFormat="1" ht="15">
      <c r="C223" s="202" t="s">
        <v>256</v>
      </c>
      <c r="D223" s="134" t="s">
        <v>118</v>
      </c>
      <c r="E223" s="119">
        <v>80</v>
      </c>
      <c r="F223" s="82"/>
      <c r="G223" s="82">
        <f>E223*F223</f>
        <v>0</v>
      </c>
      <c r="H223" s="211"/>
      <c r="J223" s="82"/>
      <c r="K223" s="207"/>
      <c r="L223" s="207"/>
      <c r="M223" s="207"/>
    </row>
    <row r="224" spans="3:13" s="203" customFormat="1" ht="15">
      <c r="C224" s="202" t="s">
        <v>254</v>
      </c>
      <c r="D224" s="134" t="s">
        <v>118</v>
      </c>
      <c r="E224" s="119">
        <v>90</v>
      </c>
      <c r="F224" s="82"/>
      <c r="G224" s="82">
        <f>E224*F224</f>
        <v>0</v>
      </c>
      <c r="H224" s="211"/>
      <c r="J224" s="82"/>
      <c r="K224" s="207"/>
      <c r="L224" s="207"/>
      <c r="M224" s="207"/>
    </row>
    <row r="225" spans="3:13" s="203" customFormat="1" ht="15">
      <c r="C225" s="202"/>
      <c r="D225" s="134"/>
      <c r="E225" s="119"/>
      <c r="F225" s="82"/>
      <c r="G225" s="82"/>
      <c r="H225" s="211"/>
      <c r="J225" s="82"/>
      <c r="K225" s="207"/>
      <c r="L225" s="207"/>
      <c r="M225" s="207"/>
    </row>
    <row r="226" spans="1:4" ht="73.5" customHeight="1">
      <c r="A226" s="96">
        <v>4</v>
      </c>
      <c r="B226" s="96">
        <v>6</v>
      </c>
      <c r="C226" s="85" t="s">
        <v>259</v>
      </c>
      <c r="D226" s="134"/>
    </row>
    <row r="227" spans="1:5" ht="30.75" customHeight="1">
      <c r="A227" s="96"/>
      <c r="B227" s="96"/>
      <c r="C227" s="95" t="s">
        <v>260</v>
      </c>
      <c r="D227" s="118"/>
      <c r="E227" s="97"/>
    </row>
    <row r="228" spans="1:4" ht="16.5" customHeight="1">
      <c r="A228" s="96"/>
      <c r="B228" s="96"/>
      <c r="C228" s="96" t="s">
        <v>261</v>
      </c>
      <c r="D228" s="134"/>
    </row>
    <row r="229" spans="1:5" ht="15">
      <c r="A229" s="96"/>
      <c r="B229" s="96"/>
      <c r="C229" s="96" t="s">
        <v>121</v>
      </c>
      <c r="D229" s="118"/>
      <c r="E229" s="97"/>
    </row>
    <row r="230" spans="3:13" s="203" customFormat="1" ht="15">
      <c r="C230" s="202" t="s">
        <v>262</v>
      </c>
      <c r="D230" s="212" t="s">
        <v>24</v>
      </c>
      <c r="E230" s="213">
        <v>7</v>
      </c>
      <c r="F230" s="82"/>
      <c r="G230" s="154">
        <f>E230*F230</f>
        <v>0</v>
      </c>
      <c r="H230" s="211"/>
      <c r="J230" s="214"/>
      <c r="K230" s="207"/>
      <c r="L230" s="207"/>
      <c r="M230" s="207"/>
    </row>
    <row r="231" spans="3:13" s="203" customFormat="1" ht="15">
      <c r="C231" s="202" t="s">
        <v>254</v>
      </c>
      <c r="D231" s="212" t="s">
        <v>24</v>
      </c>
      <c r="E231" s="213">
        <v>8</v>
      </c>
      <c r="F231" s="82"/>
      <c r="G231" s="154">
        <f>E231*F231</f>
        <v>0</v>
      </c>
      <c r="H231" s="211"/>
      <c r="J231" s="214"/>
      <c r="K231" s="207"/>
      <c r="L231" s="207"/>
      <c r="M231" s="207"/>
    </row>
    <row r="232" spans="3:13" s="203" customFormat="1" ht="15">
      <c r="C232" s="202" t="s">
        <v>263</v>
      </c>
      <c r="D232" s="212" t="s">
        <v>24</v>
      </c>
      <c r="E232" s="213">
        <v>2</v>
      </c>
      <c r="F232" s="82"/>
      <c r="G232" s="154">
        <f>E232*F232</f>
        <v>0</v>
      </c>
      <c r="H232" s="211"/>
      <c r="J232" s="214"/>
      <c r="K232" s="207"/>
      <c r="L232" s="207"/>
      <c r="M232" s="207"/>
    </row>
    <row r="233" spans="1:13" s="203" customFormat="1" ht="15">
      <c r="A233" s="96"/>
      <c r="B233" s="96"/>
      <c r="C233" s="202"/>
      <c r="H233" s="83"/>
      <c r="J233" s="207"/>
      <c r="K233" s="207"/>
      <c r="L233" s="207"/>
      <c r="M233" s="207"/>
    </row>
    <row r="234" spans="1:5" ht="60.75" customHeight="1">
      <c r="A234" s="96">
        <v>4</v>
      </c>
      <c r="B234" s="96">
        <v>7</v>
      </c>
      <c r="C234" s="85" t="s">
        <v>264</v>
      </c>
      <c r="E234" s="97"/>
    </row>
    <row r="235" spans="1:5" ht="28.5" customHeight="1">
      <c r="A235" s="96"/>
      <c r="B235" s="96"/>
      <c r="C235" s="85" t="s">
        <v>239</v>
      </c>
      <c r="E235" s="97"/>
    </row>
    <row r="236" spans="1:5" ht="44.25" customHeight="1">
      <c r="A236" s="96"/>
      <c r="B236" s="96"/>
      <c r="C236" s="95" t="s">
        <v>240</v>
      </c>
      <c r="D236" s="118"/>
      <c r="E236" s="97"/>
    </row>
    <row r="237" spans="1:3" ht="15">
      <c r="A237" s="96"/>
      <c r="B237" s="96"/>
      <c r="C237" s="142" t="s">
        <v>241</v>
      </c>
    </row>
    <row r="238" spans="1:11" ht="30">
      <c r="A238" s="96"/>
      <c r="B238" s="96"/>
      <c r="C238" s="96" t="s">
        <v>365</v>
      </c>
      <c r="D238" s="134" t="s">
        <v>118</v>
      </c>
      <c r="E238" s="119">
        <v>150</v>
      </c>
      <c r="G238" s="82">
        <f>F238*E238</f>
        <v>0</v>
      </c>
      <c r="K238" s="207"/>
    </row>
    <row r="239" spans="1:4" ht="12.75" customHeight="1">
      <c r="A239" s="96"/>
      <c r="B239" s="96"/>
      <c r="C239" s="96"/>
      <c r="D239" s="134"/>
    </row>
    <row r="240" spans="1:5" ht="60.75" customHeight="1">
      <c r="A240" s="96">
        <v>4</v>
      </c>
      <c r="B240" s="96">
        <v>8</v>
      </c>
      <c r="C240" s="85" t="s">
        <v>265</v>
      </c>
      <c r="E240" s="97"/>
    </row>
    <row r="241" spans="1:5" ht="58.5" customHeight="1">
      <c r="A241" s="96"/>
      <c r="B241" s="96"/>
      <c r="C241" s="85" t="s">
        <v>266</v>
      </c>
      <c r="E241" s="97"/>
    </row>
    <row r="242" spans="1:5" ht="44.25" customHeight="1">
      <c r="A242" s="96"/>
      <c r="B242" s="96"/>
      <c r="C242" s="95" t="s">
        <v>240</v>
      </c>
      <c r="D242" s="118"/>
      <c r="E242" s="97"/>
    </row>
    <row r="243" spans="1:3" ht="15">
      <c r="A243" s="96"/>
      <c r="B243" s="96"/>
      <c r="C243" s="142" t="s">
        <v>241</v>
      </c>
    </row>
    <row r="244" spans="1:7" ht="30">
      <c r="A244" s="96"/>
      <c r="B244" s="96"/>
      <c r="C244" s="96" t="s">
        <v>354</v>
      </c>
      <c r="D244" s="134" t="s">
        <v>118</v>
      </c>
      <c r="E244" s="119">
        <v>143</v>
      </c>
      <c r="G244" s="82">
        <f>F244*E244</f>
        <v>0</v>
      </c>
    </row>
    <row r="245" spans="1:4" ht="15">
      <c r="A245" s="96"/>
      <c r="B245" s="96"/>
      <c r="C245" s="96"/>
      <c r="D245" s="134"/>
    </row>
    <row r="246" spans="1:5" ht="90">
      <c r="A246" s="96">
        <v>4</v>
      </c>
      <c r="B246" s="96">
        <v>9</v>
      </c>
      <c r="C246" s="215" t="s">
        <v>267</v>
      </c>
      <c r="D246" s="216"/>
      <c r="E246" s="217"/>
    </row>
    <row r="247" spans="1:7" ht="15">
      <c r="A247" s="96"/>
      <c r="B247" s="96"/>
      <c r="C247" s="218" t="s">
        <v>268</v>
      </c>
      <c r="D247" s="216" t="s">
        <v>24</v>
      </c>
      <c r="E247" s="217">
        <v>1</v>
      </c>
      <c r="G247" s="82">
        <f>E247*F247</f>
        <v>0</v>
      </c>
    </row>
    <row r="248" spans="1:4" ht="15">
      <c r="A248" s="96"/>
      <c r="B248" s="96"/>
      <c r="C248" s="96"/>
      <c r="D248" s="134"/>
    </row>
    <row r="249" spans="1:5" ht="42.75" customHeight="1">
      <c r="A249" s="96"/>
      <c r="B249" s="96"/>
      <c r="C249" s="219" t="s">
        <v>471</v>
      </c>
      <c r="D249" s="118"/>
      <c r="E249" s="97"/>
    </row>
    <row r="250" spans="1:4" ht="176.25" customHeight="1">
      <c r="A250" s="96"/>
      <c r="B250" s="96"/>
      <c r="C250" s="95" t="s">
        <v>269</v>
      </c>
      <c r="D250" s="118"/>
    </row>
    <row r="251" spans="1:4" ht="12.75" customHeight="1">
      <c r="A251" s="96"/>
      <c r="B251" s="96"/>
      <c r="C251" s="220"/>
      <c r="D251" s="118"/>
    </row>
    <row r="252" spans="1:7" ht="13.5" customHeight="1">
      <c r="A252" s="136"/>
      <c r="B252" s="136"/>
      <c r="C252" s="137" t="s">
        <v>41</v>
      </c>
      <c r="D252" s="138"/>
      <c r="E252" s="139"/>
      <c r="G252" s="89">
        <f>SUM(G190:G247)</f>
        <v>0</v>
      </c>
    </row>
    <row r="253" spans="1:5" ht="13.5" customHeight="1">
      <c r="A253" s="136"/>
      <c r="B253" s="136"/>
      <c r="C253" s="137"/>
      <c r="D253" s="138"/>
      <c r="E253" s="139"/>
    </row>
    <row r="254" spans="1:16" s="94" customFormat="1" ht="15.75">
      <c r="A254" s="140">
        <v>5</v>
      </c>
      <c r="B254" s="140"/>
      <c r="C254" s="140" t="s">
        <v>270</v>
      </c>
      <c r="D254" s="174"/>
      <c r="E254" s="221"/>
      <c r="F254" s="89"/>
      <c r="G254" s="89"/>
      <c r="H254" s="89"/>
      <c r="I254" s="89"/>
      <c r="J254" s="89"/>
      <c r="K254" s="89"/>
      <c r="L254" s="89"/>
      <c r="M254" s="89"/>
      <c r="N254" s="89"/>
      <c r="O254" s="89"/>
      <c r="P254" s="89"/>
    </row>
    <row r="255" spans="1:4" ht="15">
      <c r="A255" s="96"/>
      <c r="B255" s="96"/>
      <c r="C255" s="96"/>
      <c r="D255" s="118"/>
    </row>
    <row r="256" spans="1:5" ht="114" customHeight="1">
      <c r="A256" s="96">
        <v>5</v>
      </c>
      <c r="B256" s="96">
        <v>1</v>
      </c>
      <c r="C256" s="95" t="s">
        <v>472</v>
      </c>
      <c r="D256" s="118"/>
      <c r="E256" s="97"/>
    </row>
    <row r="257" spans="1:5" ht="57.75" customHeight="1">
      <c r="A257" s="96"/>
      <c r="B257" s="96"/>
      <c r="C257" s="95" t="s">
        <v>271</v>
      </c>
      <c r="D257" s="118"/>
      <c r="E257" s="97"/>
    </row>
    <row r="258" spans="1:5" ht="59.25" customHeight="1">
      <c r="A258" s="96"/>
      <c r="B258" s="96"/>
      <c r="C258" s="95" t="s">
        <v>272</v>
      </c>
      <c r="D258" s="118"/>
      <c r="E258" s="97"/>
    </row>
    <row r="259" spans="1:5" ht="17.25" customHeight="1">
      <c r="A259" s="96"/>
      <c r="B259" s="96"/>
      <c r="C259" s="95" t="s">
        <v>192</v>
      </c>
      <c r="D259" s="118"/>
      <c r="E259" s="97"/>
    </row>
    <row r="260" spans="1:5" ht="15">
      <c r="A260" s="96"/>
      <c r="B260" s="96" t="s">
        <v>115</v>
      </c>
      <c r="C260" s="96" t="s">
        <v>121</v>
      </c>
      <c r="D260" s="118"/>
      <c r="E260" s="97"/>
    </row>
    <row r="261" spans="1:7" ht="15">
      <c r="A261" s="96"/>
      <c r="B261" s="96"/>
      <c r="C261" s="95" t="s">
        <v>363</v>
      </c>
      <c r="D261" s="118" t="s">
        <v>24</v>
      </c>
      <c r="E261" s="201">
        <v>6</v>
      </c>
      <c r="G261" s="82">
        <f>F261*E261</f>
        <v>0</v>
      </c>
    </row>
    <row r="262" spans="1:5" ht="15">
      <c r="A262" s="96"/>
      <c r="B262" s="96"/>
      <c r="C262" s="222"/>
      <c r="D262" s="118"/>
      <c r="E262" s="201"/>
    </row>
    <row r="263" spans="1:16" s="143" customFormat="1" ht="87" customHeight="1">
      <c r="A263" s="150">
        <v>5</v>
      </c>
      <c r="B263" s="150">
        <v>2</v>
      </c>
      <c r="C263" s="151" t="s">
        <v>473</v>
      </c>
      <c r="D263" s="223"/>
      <c r="E263" s="224"/>
      <c r="F263" s="224"/>
      <c r="G263" s="225"/>
      <c r="H263" s="225"/>
      <c r="I263" s="225"/>
      <c r="J263" s="147"/>
      <c r="K263" s="147"/>
      <c r="L263" s="162"/>
      <c r="M263" s="147"/>
      <c r="N263" s="145"/>
      <c r="O263" s="145"/>
      <c r="P263" s="145"/>
    </row>
    <row r="264" spans="1:16" s="143" customFormat="1" ht="57.75" customHeight="1">
      <c r="A264" s="150"/>
      <c r="B264" s="150"/>
      <c r="C264" s="151" t="s">
        <v>271</v>
      </c>
      <c r="D264" s="223"/>
      <c r="E264" s="224"/>
      <c r="F264" s="224"/>
      <c r="G264" s="225"/>
      <c r="H264" s="225"/>
      <c r="I264" s="225"/>
      <c r="J264" s="147"/>
      <c r="K264" s="147"/>
      <c r="L264" s="162"/>
      <c r="M264" s="147"/>
      <c r="N264" s="145"/>
      <c r="O264" s="145"/>
      <c r="P264" s="145"/>
    </row>
    <row r="265" spans="1:16" s="143" customFormat="1" ht="15">
      <c r="A265" s="150"/>
      <c r="B265" s="150"/>
      <c r="C265" s="151" t="s">
        <v>192</v>
      </c>
      <c r="D265" s="223"/>
      <c r="E265" s="224"/>
      <c r="F265" s="224"/>
      <c r="G265" s="225"/>
      <c r="H265" s="225"/>
      <c r="I265" s="225"/>
      <c r="J265" s="147"/>
      <c r="K265" s="147"/>
      <c r="L265" s="162"/>
      <c r="M265" s="147"/>
      <c r="N265" s="145"/>
      <c r="O265" s="145"/>
      <c r="P265" s="145"/>
    </row>
    <row r="266" spans="1:5" ht="15">
      <c r="A266" s="96"/>
      <c r="B266" s="96" t="s">
        <v>115</v>
      </c>
      <c r="C266" s="96" t="s">
        <v>121</v>
      </c>
      <c r="D266" s="118"/>
      <c r="E266" s="97"/>
    </row>
    <row r="267" spans="1:7" ht="15">
      <c r="A267" s="96"/>
      <c r="B267" s="96"/>
      <c r="C267" s="95" t="s">
        <v>363</v>
      </c>
      <c r="D267" s="118" t="s">
        <v>24</v>
      </c>
      <c r="E267" s="201">
        <v>6</v>
      </c>
      <c r="G267" s="82">
        <f>F267*E267</f>
        <v>0</v>
      </c>
    </row>
    <row r="268" spans="1:5" ht="15">
      <c r="A268" s="96"/>
      <c r="B268" s="96"/>
      <c r="C268" s="222"/>
      <c r="D268" s="118"/>
      <c r="E268" s="201"/>
    </row>
    <row r="269" spans="1:5" ht="29.25" customHeight="1">
      <c r="A269" s="136">
        <v>5</v>
      </c>
      <c r="B269" s="136">
        <v>3</v>
      </c>
      <c r="C269" s="85" t="s">
        <v>273</v>
      </c>
      <c r="D269" s="226"/>
      <c r="E269" s="139"/>
    </row>
    <row r="270" spans="1:5" ht="44.25" customHeight="1">
      <c r="A270" s="136"/>
      <c r="B270" s="136"/>
      <c r="C270" s="85" t="s">
        <v>274</v>
      </c>
      <c r="D270" s="226"/>
      <c r="E270" s="139"/>
    </row>
    <row r="271" spans="1:5" ht="15">
      <c r="A271" s="96"/>
      <c r="B271" s="96"/>
      <c r="C271" s="95" t="s">
        <v>192</v>
      </c>
      <c r="D271" s="118"/>
      <c r="E271" s="97"/>
    </row>
    <row r="272" spans="1:16" s="143" customFormat="1" ht="15">
      <c r="A272" s="95"/>
      <c r="B272" s="95"/>
      <c r="C272" s="95" t="s">
        <v>366</v>
      </c>
      <c r="D272" s="88" t="s">
        <v>24</v>
      </c>
      <c r="E272" s="227">
        <v>14</v>
      </c>
      <c r="F272" s="82"/>
      <c r="G272" s="82">
        <f>F272*E272</f>
        <v>0</v>
      </c>
      <c r="H272" s="82"/>
      <c r="I272" s="82"/>
      <c r="J272" s="82"/>
      <c r="K272" s="82"/>
      <c r="L272" s="82"/>
      <c r="M272" s="82"/>
      <c r="N272" s="145"/>
      <c r="O272" s="145"/>
      <c r="P272" s="145"/>
    </row>
    <row r="273" spans="1:5" ht="15">
      <c r="A273" s="96"/>
      <c r="B273" s="96"/>
      <c r="C273" s="95"/>
      <c r="D273" s="118"/>
      <c r="E273" s="97"/>
    </row>
    <row r="274" spans="1:21" s="155" customFormat="1" ht="75">
      <c r="A274" s="150">
        <v>5</v>
      </c>
      <c r="B274" s="150">
        <v>4</v>
      </c>
      <c r="C274" s="151" t="s">
        <v>275</v>
      </c>
      <c r="D274" s="181"/>
      <c r="E274" s="153"/>
      <c r="F274" s="154"/>
      <c r="G274" s="154"/>
      <c r="H274" s="154"/>
      <c r="I274" s="154"/>
      <c r="J274" s="154"/>
      <c r="K274" s="154"/>
      <c r="L274" s="97"/>
      <c r="M274" s="133"/>
      <c r="N274" s="82"/>
      <c r="O274" s="82"/>
      <c r="P274" s="82"/>
      <c r="Q274" s="83"/>
      <c r="R274" s="83"/>
      <c r="S274" s="83"/>
      <c r="T274" s="83"/>
      <c r="U274" s="83"/>
    </row>
    <row r="275" spans="1:21" s="155" customFormat="1" ht="30">
      <c r="A275" s="150"/>
      <c r="B275" s="150"/>
      <c r="C275" s="151" t="s">
        <v>184</v>
      </c>
      <c r="D275" s="181"/>
      <c r="E275" s="153"/>
      <c r="F275" s="154"/>
      <c r="G275" s="154"/>
      <c r="H275" s="154"/>
      <c r="I275" s="154"/>
      <c r="J275" s="154"/>
      <c r="K275" s="154"/>
      <c r="L275" s="97"/>
      <c r="M275" s="133"/>
      <c r="N275" s="82"/>
      <c r="O275" s="82"/>
      <c r="P275" s="82"/>
      <c r="Q275" s="83"/>
      <c r="R275" s="83"/>
      <c r="S275" s="83"/>
      <c r="T275" s="83"/>
      <c r="U275" s="83"/>
    </row>
    <row r="276" spans="1:21" s="184" customFormat="1" ht="30">
      <c r="A276" s="183"/>
      <c r="B276" s="183"/>
      <c r="C276" s="164" t="s">
        <v>191</v>
      </c>
      <c r="D276" s="165"/>
      <c r="E276" s="166"/>
      <c r="F276" s="81"/>
      <c r="G276" s="81"/>
      <c r="H276" s="81"/>
      <c r="I276" s="81"/>
      <c r="J276" s="81"/>
      <c r="K276" s="81"/>
      <c r="L276" s="119"/>
      <c r="M276" s="82"/>
      <c r="N276" s="82"/>
      <c r="O276" s="82"/>
      <c r="P276" s="82"/>
      <c r="Q276" s="83"/>
      <c r="R276" s="83"/>
      <c r="S276" s="83"/>
      <c r="T276" s="83"/>
      <c r="U276" s="83"/>
    </row>
    <row r="277" spans="1:21" s="155" customFormat="1" ht="15">
      <c r="A277" s="150"/>
      <c r="B277" s="150"/>
      <c r="C277" s="151" t="s">
        <v>192</v>
      </c>
      <c r="E277" s="158"/>
      <c r="F277" s="154"/>
      <c r="G277" s="154"/>
      <c r="H277" s="154"/>
      <c r="I277" s="154"/>
      <c r="J277" s="154"/>
      <c r="K277" s="154"/>
      <c r="L277" s="97"/>
      <c r="M277" s="82"/>
      <c r="N277" s="82"/>
      <c r="O277" s="82"/>
      <c r="P277" s="82"/>
      <c r="Q277" s="83"/>
      <c r="R277" s="228"/>
      <c r="S277" s="83"/>
      <c r="T277" s="83"/>
      <c r="U277" s="83"/>
    </row>
    <row r="278" spans="1:16" s="155" customFormat="1" ht="17.25" customHeight="1">
      <c r="A278" s="150"/>
      <c r="B278" s="150"/>
      <c r="C278" s="151" t="s">
        <v>187</v>
      </c>
      <c r="D278" s="181" t="s">
        <v>24</v>
      </c>
      <c r="E278" s="229">
        <v>1</v>
      </c>
      <c r="F278" s="81"/>
      <c r="G278" s="82">
        <f>F278*E278</f>
        <v>0</v>
      </c>
      <c r="H278" s="81"/>
      <c r="I278" s="81"/>
      <c r="J278" s="81"/>
      <c r="K278" s="81"/>
      <c r="L278" s="82"/>
      <c r="M278" s="82"/>
      <c r="N278" s="158"/>
      <c r="O278" s="158"/>
      <c r="P278" s="158"/>
    </row>
    <row r="279" spans="1:21" s="155" customFormat="1" ht="15">
      <c r="A279" s="150"/>
      <c r="B279" s="150"/>
      <c r="C279" s="151"/>
      <c r="D279" s="181"/>
      <c r="E279" s="153"/>
      <c r="F279" s="154"/>
      <c r="G279" s="154"/>
      <c r="H279" s="154"/>
      <c r="I279" s="154"/>
      <c r="J279" s="154"/>
      <c r="K279" s="154"/>
      <c r="L279" s="97"/>
      <c r="M279" s="133"/>
      <c r="N279" s="82"/>
      <c r="O279" s="82"/>
      <c r="P279" s="82"/>
      <c r="Q279" s="83"/>
      <c r="R279" s="83"/>
      <c r="S279" s="83"/>
      <c r="T279" s="83"/>
      <c r="U279" s="83"/>
    </row>
    <row r="280" spans="1:21" s="155" customFormat="1" ht="73.5" customHeight="1">
      <c r="A280" s="150">
        <v>5</v>
      </c>
      <c r="B280" s="150">
        <v>5</v>
      </c>
      <c r="C280" s="151" t="s">
        <v>276</v>
      </c>
      <c r="D280" s="181"/>
      <c r="E280" s="153"/>
      <c r="F280" s="154"/>
      <c r="G280" s="154"/>
      <c r="H280" s="154"/>
      <c r="I280" s="154"/>
      <c r="J280" s="154"/>
      <c r="K280" s="154"/>
      <c r="L280" s="97"/>
      <c r="M280" s="133"/>
      <c r="N280" s="82"/>
      <c r="O280" s="82"/>
      <c r="P280" s="82"/>
      <c r="Q280" s="83"/>
      <c r="R280" s="83"/>
      <c r="S280" s="83"/>
      <c r="T280" s="83"/>
      <c r="U280" s="83"/>
    </row>
    <row r="281" spans="1:21" s="155" customFormat="1" ht="30">
      <c r="A281" s="150"/>
      <c r="B281" s="150"/>
      <c r="C281" s="151" t="s">
        <v>184</v>
      </c>
      <c r="D281" s="181"/>
      <c r="E281" s="153"/>
      <c r="F281" s="154"/>
      <c r="G281" s="154"/>
      <c r="H281" s="154"/>
      <c r="I281" s="154"/>
      <c r="J281" s="154"/>
      <c r="K281" s="154"/>
      <c r="L281" s="97"/>
      <c r="M281" s="133"/>
      <c r="N281" s="82"/>
      <c r="O281" s="82"/>
      <c r="P281" s="82"/>
      <c r="Q281" s="83"/>
      <c r="R281" s="83"/>
      <c r="S281" s="83"/>
      <c r="T281" s="83"/>
      <c r="U281" s="83"/>
    </row>
    <row r="282" spans="1:21" s="184" customFormat="1" ht="30">
      <c r="A282" s="183"/>
      <c r="B282" s="183"/>
      <c r="C282" s="164" t="s">
        <v>191</v>
      </c>
      <c r="D282" s="165"/>
      <c r="E282" s="166"/>
      <c r="F282" s="81"/>
      <c r="G282" s="81"/>
      <c r="H282" s="81"/>
      <c r="I282" s="81"/>
      <c r="J282" s="81"/>
      <c r="K282" s="81"/>
      <c r="L282" s="119"/>
      <c r="M282" s="82"/>
      <c r="N282" s="82"/>
      <c r="O282" s="82"/>
      <c r="P282" s="82"/>
      <c r="Q282" s="83"/>
      <c r="R282" s="83"/>
      <c r="S282" s="83"/>
      <c r="T282" s="83"/>
      <c r="U282" s="83"/>
    </row>
    <row r="283" spans="1:21" s="155" customFormat="1" ht="15">
      <c r="A283" s="150"/>
      <c r="B283" s="150"/>
      <c r="C283" s="151" t="s">
        <v>192</v>
      </c>
      <c r="D283" s="181" t="s">
        <v>24</v>
      </c>
      <c r="E283" s="229">
        <v>1</v>
      </c>
      <c r="F283" s="154"/>
      <c r="G283" s="82">
        <f>F283*E283</f>
        <v>0</v>
      </c>
      <c r="H283" s="82"/>
      <c r="I283" s="82"/>
      <c r="J283" s="82"/>
      <c r="K283" s="82"/>
      <c r="L283" s="97">
        <v>150</v>
      </c>
      <c r="M283" s="82">
        <f>L283*E283</f>
        <v>150</v>
      </c>
      <c r="N283" s="82"/>
      <c r="O283" s="82"/>
      <c r="P283" s="82"/>
      <c r="Q283" s="83"/>
      <c r="R283" s="83"/>
      <c r="S283" s="83"/>
      <c r="T283" s="83"/>
      <c r="U283" s="83"/>
    </row>
    <row r="284" spans="1:21" s="155" customFormat="1" ht="15">
      <c r="A284" s="150"/>
      <c r="B284" s="150"/>
      <c r="C284" s="151"/>
      <c r="D284" s="181"/>
      <c r="E284" s="229"/>
      <c r="F284" s="154"/>
      <c r="G284" s="82"/>
      <c r="H284" s="82"/>
      <c r="I284" s="82"/>
      <c r="J284" s="82"/>
      <c r="K284" s="82"/>
      <c r="L284" s="97"/>
      <c r="M284" s="82"/>
      <c r="N284" s="82"/>
      <c r="O284" s="82"/>
      <c r="P284" s="82"/>
      <c r="Q284" s="83"/>
      <c r="R284" s="83"/>
      <c r="S284" s="83"/>
      <c r="T284" s="83"/>
      <c r="U284" s="83"/>
    </row>
    <row r="285" spans="1:21" s="155" customFormat="1" ht="93" customHeight="1">
      <c r="A285" s="150">
        <v>5</v>
      </c>
      <c r="B285" s="150">
        <v>6</v>
      </c>
      <c r="C285" s="95" t="s">
        <v>277</v>
      </c>
      <c r="D285" s="118"/>
      <c r="E285" s="97"/>
      <c r="F285" s="82"/>
      <c r="G285" s="82"/>
      <c r="H285" s="82"/>
      <c r="I285" s="82"/>
      <c r="J285" s="82"/>
      <c r="K285" s="82"/>
      <c r="L285" s="97"/>
      <c r="M285" s="82"/>
      <c r="N285" s="82"/>
      <c r="O285" s="82"/>
      <c r="P285" s="82"/>
      <c r="Q285" s="83"/>
      <c r="R285" s="83"/>
      <c r="S285" s="83"/>
      <c r="T285" s="83"/>
      <c r="U285" s="83"/>
    </row>
    <row r="286" spans="1:21" s="155" customFormat="1" ht="15">
      <c r="A286" s="150"/>
      <c r="B286" s="150"/>
      <c r="C286" s="230" t="s">
        <v>192</v>
      </c>
      <c r="D286" s="118" t="s">
        <v>24</v>
      </c>
      <c r="E286" s="201">
        <v>2</v>
      </c>
      <c r="F286" s="82"/>
      <c r="G286" s="82">
        <f>F286*E286</f>
        <v>0</v>
      </c>
      <c r="H286" s="154"/>
      <c r="I286" s="154"/>
      <c r="J286" s="154"/>
      <c r="K286" s="154"/>
      <c r="L286" s="97"/>
      <c r="M286" s="133"/>
      <c r="N286" s="82"/>
      <c r="O286" s="82"/>
      <c r="P286" s="82"/>
      <c r="Q286" s="83"/>
      <c r="R286" s="83"/>
      <c r="S286" s="83"/>
      <c r="T286" s="83"/>
      <c r="U286" s="83"/>
    </row>
    <row r="287" spans="1:21" s="155" customFormat="1" ht="15">
      <c r="A287" s="150"/>
      <c r="B287" s="150"/>
      <c r="C287" s="230"/>
      <c r="D287" s="118"/>
      <c r="E287" s="201"/>
      <c r="F287" s="82"/>
      <c r="G287" s="82"/>
      <c r="H287" s="154"/>
      <c r="I287" s="154"/>
      <c r="J287" s="154"/>
      <c r="K287" s="154"/>
      <c r="L287" s="97"/>
      <c r="M287" s="133"/>
      <c r="N287" s="82"/>
      <c r="O287" s="82"/>
      <c r="P287" s="82"/>
      <c r="Q287" s="83"/>
      <c r="R287" s="83"/>
      <c r="S287" s="83"/>
      <c r="T287" s="83"/>
      <c r="U287" s="83"/>
    </row>
    <row r="288" spans="1:7" ht="15.75">
      <c r="A288" s="136"/>
      <c r="B288" s="136"/>
      <c r="C288" s="137" t="s">
        <v>41</v>
      </c>
      <c r="D288" s="138"/>
      <c r="E288" s="139"/>
      <c r="G288" s="89">
        <f>SUM(G260:G286)</f>
        <v>0</v>
      </c>
    </row>
    <row r="289" spans="1:5" ht="15">
      <c r="A289" s="136"/>
      <c r="B289" s="136"/>
      <c r="C289" s="231"/>
      <c r="D289" s="138"/>
      <c r="E289" s="139"/>
    </row>
    <row r="290" spans="1:16" s="94" customFormat="1" ht="15.75">
      <c r="A290" s="78">
        <v>6</v>
      </c>
      <c r="B290" s="232"/>
      <c r="C290" s="233" t="s">
        <v>39</v>
      </c>
      <c r="D290" s="234"/>
      <c r="E290" s="221"/>
      <c r="F290" s="89"/>
      <c r="G290" s="89"/>
      <c r="H290" s="89"/>
      <c r="I290" s="89"/>
      <c r="J290" s="89"/>
      <c r="K290" s="89"/>
      <c r="L290" s="89"/>
      <c r="M290" s="89"/>
      <c r="N290" s="89"/>
      <c r="O290" s="89"/>
      <c r="P290" s="89"/>
    </row>
    <row r="291" spans="1:5" ht="15">
      <c r="A291" s="96"/>
      <c r="B291" s="96"/>
      <c r="C291" s="235"/>
      <c r="D291" s="118"/>
      <c r="E291" s="97"/>
    </row>
    <row r="292" spans="1:5" ht="30">
      <c r="A292" s="96">
        <v>6</v>
      </c>
      <c r="B292" s="96">
        <v>1</v>
      </c>
      <c r="C292" s="85" t="s">
        <v>278</v>
      </c>
      <c r="D292" s="118"/>
      <c r="E292" s="97"/>
    </row>
    <row r="293" spans="1:5" ht="115.5" customHeight="1">
      <c r="A293" s="96"/>
      <c r="B293" s="96"/>
      <c r="C293" s="85" t="s">
        <v>279</v>
      </c>
      <c r="D293" s="118"/>
      <c r="E293" s="97"/>
    </row>
    <row r="294" spans="1:5" ht="30">
      <c r="A294" s="96"/>
      <c r="B294" s="96"/>
      <c r="C294" s="85" t="s">
        <v>280</v>
      </c>
      <c r="D294" s="118"/>
      <c r="E294" s="97"/>
    </row>
    <row r="295" spans="1:5" ht="30">
      <c r="A295" s="96"/>
      <c r="B295" s="96"/>
      <c r="C295" s="85" t="s">
        <v>281</v>
      </c>
      <c r="D295" s="118"/>
      <c r="E295" s="97"/>
    </row>
    <row r="296" spans="1:5" ht="20.25" customHeight="1">
      <c r="A296" s="96"/>
      <c r="B296" s="96"/>
      <c r="C296" s="151" t="s">
        <v>186</v>
      </c>
      <c r="D296" s="118"/>
      <c r="E296" s="97"/>
    </row>
    <row r="297" spans="1:4" ht="15">
      <c r="A297" s="96"/>
      <c r="B297" s="96" t="s">
        <v>115</v>
      </c>
      <c r="C297" s="96" t="s">
        <v>121</v>
      </c>
      <c r="D297" s="135"/>
    </row>
    <row r="298" spans="1:7" ht="15">
      <c r="A298" s="96"/>
      <c r="B298" s="96"/>
      <c r="C298" s="96" t="s">
        <v>122</v>
      </c>
      <c r="D298" s="134" t="s">
        <v>118</v>
      </c>
      <c r="E298" s="119">
        <v>25</v>
      </c>
      <c r="G298" s="82">
        <f>F298*E298</f>
        <v>0</v>
      </c>
    </row>
    <row r="299" spans="1:7" ht="15">
      <c r="A299" s="96"/>
      <c r="B299" s="96"/>
      <c r="C299" s="96" t="s">
        <v>123</v>
      </c>
      <c r="D299" s="134" t="s">
        <v>118</v>
      </c>
      <c r="E299" s="119">
        <v>170</v>
      </c>
      <c r="G299" s="82">
        <f>F299*E299</f>
        <v>0</v>
      </c>
    </row>
    <row r="300" spans="1:4" ht="10.5" customHeight="1">
      <c r="A300" s="96"/>
      <c r="B300" s="96"/>
      <c r="C300" s="96"/>
      <c r="D300" s="135"/>
    </row>
    <row r="301" spans="1:5" ht="30">
      <c r="A301" s="96">
        <v>6</v>
      </c>
      <c r="B301" s="96">
        <v>2</v>
      </c>
      <c r="C301" s="85" t="s">
        <v>284</v>
      </c>
      <c r="D301" s="118"/>
      <c r="E301" s="97"/>
    </row>
    <row r="302" spans="1:5" ht="100.5" customHeight="1">
      <c r="A302" s="96"/>
      <c r="B302" s="96"/>
      <c r="C302" s="85" t="s">
        <v>474</v>
      </c>
      <c r="D302" s="118"/>
      <c r="E302" s="97"/>
    </row>
    <row r="303" spans="1:5" ht="28.5" customHeight="1">
      <c r="A303" s="96"/>
      <c r="B303" s="96"/>
      <c r="C303" s="85" t="s">
        <v>285</v>
      </c>
      <c r="D303" s="118"/>
      <c r="E303" s="97"/>
    </row>
    <row r="304" spans="1:5" ht="30">
      <c r="A304" s="96"/>
      <c r="B304" s="96"/>
      <c r="C304" s="85" t="s">
        <v>281</v>
      </c>
      <c r="D304" s="118"/>
      <c r="E304" s="97"/>
    </row>
    <row r="305" spans="1:5" ht="18.75" customHeight="1">
      <c r="A305" s="96"/>
      <c r="B305" s="96"/>
      <c r="C305" s="151" t="s">
        <v>186</v>
      </c>
      <c r="D305" s="118"/>
      <c r="E305" s="97"/>
    </row>
    <row r="306" spans="1:4" ht="15">
      <c r="A306" s="96"/>
      <c r="B306" s="96" t="s">
        <v>115</v>
      </c>
      <c r="C306" s="96" t="s">
        <v>121</v>
      </c>
      <c r="D306" s="135"/>
    </row>
    <row r="307" spans="1:12" ht="15">
      <c r="A307" s="96"/>
      <c r="B307" s="96"/>
      <c r="C307" s="96" t="s">
        <v>122</v>
      </c>
      <c r="D307" s="134" t="s">
        <v>118</v>
      </c>
      <c r="E307" s="119">
        <v>25</v>
      </c>
      <c r="G307" s="82">
        <f>F307*E307</f>
        <v>0</v>
      </c>
      <c r="L307" s="119"/>
    </row>
    <row r="308" spans="1:12" ht="15">
      <c r="A308" s="96"/>
      <c r="B308" s="96"/>
      <c r="C308" s="96" t="s">
        <v>123</v>
      </c>
      <c r="D308" s="134" t="s">
        <v>118</v>
      </c>
      <c r="E308" s="119">
        <v>170</v>
      </c>
      <c r="G308" s="82">
        <f>F308*E308</f>
        <v>0</v>
      </c>
      <c r="L308" s="119"/>
    </row>
    <row r="309" spans="1:5" ht="15">
      <c r="A309" s="96"/>
      <c r="B309" s="96"/>
      <c r="C309" s="235"/>
      <c r="D309" s="118"/>
      <c r="E309" s="97"/>
    </row>
    <row r="310" spans="1:5" ht="15">
      <c r="A310" s="96">
        <v>6</v>
      </c>
      <c r="B310" s="96">
        <v>3</v>
      </c>
      <c r="C310" s="85" t="s">
        <v>286</v>
      </c>
      <c r="D310" s="118"/>
      <c r="E310" s="97"/>
    </row>
    <row r="311" spans="1:5" ht="72.75" customHeight="1">
      <c r="A311" s="96"/>
      <c r="B311" s="96"/>
      <c r="C311" s="85" t="s">
        <v>287</v>
      </c>
      <c r="D311" s="118"/>
      <c r="E311" s="97"/>
    </row>
    <row r="312" spans="1:5" ht="59.25" customHeight="1">
      <c r="A312" s="96"/>
      <c r="B312" s="96"/>
      <c r="C312" s="85" t="s">
        <v>288</v>
      </c>
      <c r="D312" s="118"/>
      <c r="E312" s="97"/>
    </row>
    <row r="313" spans="1:5" ht="21.75" customHeight="1">
      <c r="A313" s="96"/>
      <c r="B313" s="96"/>
      <c r="C313" s="151" t="s">
        <v>186</v>
      </c>
      <c r="D313" s="118"/>
      <c r="E313" s="97"/>
    </row>
    <row r="314" spans="1:4" ht="15">
      <c r="A314" s="96"/>
      <c r="B314" s="96" t="s">
        <v>115</v>
      </c>
      <c r="C314" s="96" t="s">
        <v>121</v>
      </c>
      <c r="D314" s="135"/>
    </row>
    <row r="315" spans="1:7" ht="15">
      <c r="A315" s="96"/>
      <c r="B315" s="96"/>
      <c r="C315" s="96" t="s">
        <v>122</v>
      </c>
      <c r="D315" s="134" t="s">
        <v>118</v>
      </c>
      <c r="E315" s="119">
        <v>25</v>
      </c>
      <c r="G315" s="82">
        <f>F315*E315</f>
        <v>0</v>
      </c>
    </row>
    <row r="316" spans="1:7" ht="15">
      <c r="A316" s="96"/>
      <c r="B316" s="96"/>
      <c r="C316" s="96" t="s">
        <v>123</v>
      </c>
      <c r="D316" s="134" t="s">
        <v>118</v>
      </c>
      <c r="E316" s="119">
        <v>170</v>
      </c>
      <c r="G316" s="82">
        <f>F316*E316</f>
        <v>0</v>
      </c>
    </row>
    <row r="317" spans="1:5" ht="15">
      <c r="A317" s="96"/>
      <c r="B317" s="96"/>
      <c r="C317" s="235"/>
      <c r="D317" s="118"/>
      <c r="E317" s="97"/>
    </row>
    <row r="318" spans="1:7" ht="15.75">
      <c r="A318" s="136"/>
      <c r="B318" s="136"/>
      <c r="C318" s="137" t="s">
        <v>41</v>
      </c>
      <c r="D318" s="138"/>
      <c r="E318" s="139"/>
      <c r="G318" s="89">
        <f>SUM(G297:G316)</f>
        <v>0</v>
      </c>
    </row>
    <row r="319" spans="1:5" ht="15">
      <c r="A319" s="136"/>
      <c r="B319" s="136"/>
      <c r="C319" s="231"/>
      <c r="D319" s="138"/>
      <c r="E319" s="139"/>
    </row>
    <row r="320" spans="1:5" ht="15.75">
      <c r="A320" s="236"/>
      <c r="B320" s="236"/>
      <c r="C320" s="359" t="s">
        <v>19</v>
      </c>
      <c r="D320" s="359"/>
      <c r="E320" s="238"/>
    </row>
    <row r="321" spans="1:5" ht="15.75">
      <c r="A321" s="236"/>
      <c r="B321" s="236"/>
      <c r="C321" s="239"/>
      <c r="D321" s="240"/>
      <c r="E321" s="238"/>
    </row>
    <row r="322" spans="1:16" s="94" customFormat="1" ht="15.75">
      <c r="A322" s="78">
        <v>1</v>
      </c>
      <c r="B322" s="140"/>
      <c r="C322" s="141" t="s">
        <v>25</v>
      </c>
      <c r="D322" s="241"/>
      <c r="E322" s="242"/>
      <c r="F322" s="243">
        <f>G15</f>
        <v>0</v>
      </c>
      <c r="G322" s="89"/>
      <c r="H322" s="89"/>
      <c r="I322" s="89"/>
      <c r="J322" s="89"/>
      <c r="K322" s="89"/>
      <c r="L322" s="89"/>
      <c r="M322" s="89"/>
      <c r="N322" s="89"/>
      <c r="O322" s="89"/>
      <c r="P322" s="89"/>
    </row>
    <row r="323" spans="1:16" s="94" customFormat="1" ht="15.75">
      <c r="A323" s="78"/>
      <c r="B323" s="140"/>
      <c r="C323" s="141"/>
      <c r="D323" s="241"/>
      <c r="E323" s="242"/>
      <c r="F323" s="243"/>
      <c r="G323" s="89"/>
      <c r="H323" s="89"/>
      <c r="I323" s="89"/>
      <c r="J323" s="89"/>
      <c r="K323" s="89"/>
      <c r="L323" s="89"/>
      <c r="M323" s="89"/>
      <c r="N323" s="89"/>
      <c r="O323" s="89"/>
      <c r="P323" s="89"/>
    </row>
    <row r="324" spans="1:16" s="94" customFormat="1" ht="15.75">
      <c r="A324" s="78">
        <v>2</v>
      </c>
      <c r="B324" s="232"/>
      <c r="C324" s="237" t="s">
        <v>26</v>
      </c>
      <c r="D324" s="244"/>
      <c r="E324" s="245"/>
      <c r="F324" s="243">
        <f>G127</f>
        <v>0</v>
      </c>
      <c r="G324" s="89"/>
      <c r="H324" s="89"/>
      <c r="I324" s="89"/>
      <c r="J324" s="89"/>
      <c r="K324" s="89"/>
      <c r="L324" s="89"/>
      <c r="M324" s="89"/>
      <c r="N324" s="89"/>
      <c r="O324" s="89"/>
      <c r="P324" s="89"/>
    </row>
    <row r="325" spans="1:16" s="94" customFormat="1" ht="15.75">
      <c r="A325" s="78"/>
      <c r="B325" s="232"/>
      <c r="C325" s="237"/>
      <c r="D325" s="244"/>
      <c r="E325" s="245"/>
      <c r="F325" s="243"/>
      <c r="G325" s="89"/>
      <c r="H325" s="89"/>
      <c r="I325" s="89"/>
      <c r="J325" s="89"/>
      <c r="K325" s="89"/>
      <c r="L325" s="89"/>
      <c r="M325" s="89"/>
      <c r="N325" s="89"/>
      <c r="O325" s="89"/>
      <c r="P325" s="89"/>
    </row>
    <row r="326" spans="1:16" s="94" customFormat="1" ht="15.75">
      <c r="A326" s="78">
        <v>3</v>
      </c>
      <c r="B326" s="232"/>
      <c r="C326" s="237" t="s">
        <v>177</v>
      </c>
      <c r="D326" s="244"/>
      <c r="E326" s="245"/>
      <c r="F326" s="243">
        <f>G186</f>
        <v>0</v>
      </c>
      <c r="G326" s="89"/>
      <c r="H326" s="89"/>
      <c r="I326" s="89"/>
      <c r="J326" s="89"/>
      <c r="K326" s="89"/>
      <c r="L326" s="89"/>
      <c r="M326" s="89"/>
      <c r="N326" s="89"/>
      <c r="O326" s="89"/>
      <c r="P326" s="89"/>
    </row>
    <row r="327" spans="1:16" s="94" customFormat="1" ht="15.75">
      <c r="A327" s="78"/>
      <c r="B327" s="232"/>
      <c r="C327" s="237"/>
      <c r="D327" s="244"/>
      <c r="E327" s="245"/>
      <c r="F327" s="243"/>
      <c r="G327" s="89"/>
      <c r="H327" s="89"/>
      <c r="I327" s="89"/>
      <c r="J327" s="89"/>
      <c r="K327" s="89"/>
      <c r="L327" s="89"/>
      <c r="M327" s="89"/>
      <c r="N327" s="89"/>
      <c r="O327" s="89"/>
      <c r="P327" s="89"/>
    </row>
    <row r="328" spans="1:16" s="94" customFormat="1" ht="15.75">
      <c r="A328" s="78">
        <v>4</v>
      </c>
      <c r="B328" s="232"/>
      <c r="C328" s="237" t="s">
        <v>224</v>
      </c>
      <c r="D328" s="244"/>
      <c r="E328" s="245"/>
      <c r="F328" s="243">
        <f>G252</f>
        <v>0</v>
      </c>
      <c r="G328" s="89"/>
      <c r="H328" s="89"/>
      <c r="I328" s="89"/>
      <c r="J328" s="89"/>
      <c r="K328" s="89"/>
      <c r="L328" s="89"/>
      <c r="M328" s="89"/>
      <c r="N328" s="89"/>
      <c r="O328" s="89"/>
      <c r="P328" s="89"/>
    </row>
    <row r="329" spans="1:16" s="94" customFormat="1" ht="15.75">
      <c r="A329" s="78"/>
      <c r="B329" s="232"/>
      <c r="C329" s="237"/>
      <c r="D329" s="244"/>
      <c r="E329" s="245"/>
      <c r="F329" s="243"/>
      <c r="G329" s="89"/>
      <c r="H329" s="89"/>
      <c r="I329" s="89"/>
      <c r="J329" s="89"/>
      <c r="K329" s="89"/>
      <c r="L329" s="89"/>
      <c r="M329" s="89"/>
      <c r="N329" s="89"/>
      <c r="O329" s="89"/>
      <c r="P329" s="89"/>
    </row>
    <row r="330" spans="1:16" s="94" customFormat="1" ht="15.75">
      <c r="A330" s="78">
        <v>5</v>
      </c>
      <c r="B330" s="232"/>
      <c r="C330" s="140" t="s">
        <v>270</v>
      </c>
      <c r="D330" s="244"/>
      <c r="E330" s="245"/>
      <c r="F330" s="243">
        <f>G288</f>
        <v>0</v>
      </c>
      <c r="G330" s="89"/>
      <c r="H330" s="89"/>
      <c r="I330" s="89"/>
      <c r="J330" s="89"/>
      <c r="K330" s="89"/>
      <c r="L330" s="89"/>
      <c r="M330" s="89"/>
      <c r="N330" s="89"/>
      <c r="O330" s="89"/>
      <c r="P330" s="89"/>
    </row>
    <row r="331" spans="1:16" s="94" customFormat="1" ht="15.75">
      <c r="A331" s="78"/>
      <c r="B331" s="232"/>
      <c r="C331" s="140"/>
      <c r="D331" s="244"/>
      <c r="E331" s="245"/>
      <c r="F331" s="243"/>
      <c r="G331" s="89"/>
      <c r="H331" s="89"/>
      <c r="I331" s="89"/>
      <c r="J331" s="89"/>
      <c r="K331" s="89"/>
      <c r="L331" s="89"/>
      <c r="M331" s="89"/>
      <c r="N331" s="89"/>
      <c r="O331" s="89"/>
      <c r="P331" s="89"/>
    </row>
    <row r="332" spans="1:16" s="94" customFormat="1" ht="15.75">
      <c r="A332" s="78">
        <v>6</v>
      </c>
      <c r="B332" s="232"/>
      <c r="C332" s="233" t="s">
        <v>39</v>
      </c>
      <c r="D332" s="244"/>
      <c r="E332" s="245"/>
      <c r="F332" s="243">
        <f>G318</f>
        <v>0</v>
      </c>
      <c r="G332" s="89"/>
      <c r="H332" s="89"/>
      <c r="I332" s="89"/>
      <c r="J332" s="89"/>
      <c r="K332" s="89"/>
      <c r="L332" s="89"/>
      <c r="M332" s="89"/>
      <c r="N332" s="89"/>
      <c r="O332" s="89"/>
      <c r="P332" s="89"/>
    </row>
    <row r="333" spans="1:16" s="94" customFormat="1" ht="15.75">
      <c r="A333" s="78"/>
      <c r="B333" s="232"/>
      <c r="C333" s="233"/>
      <c r="D333" s="244"/>
      <c r="E333" s="245"/>
      <c r="F333" s="243"/>
      <c r="G333" s="89"/>
      <c r="H333" s="89"/>
      <c r="I333" s="89"/>
      <c r="J333" s="89"/>
      <c r="K333" s="89"/>
      <c r="L333" s="89"/>
      <c r="M333" s="89"/>
      <c r="N333" s="89"/>
      <c r="O333" s="89"/>
      <c r="P333" s="89"/>
    </row>
    <row r="334" spans="1:16" s="94" customFormat="1" ht="15.75">
      <c r="A334" s="78"/>
      <c r="B334" s="232"/>
      <c r="C334" s="137" t="s">
        <v>41</v>
      </c>
      <c r="D334" s="244"/>
      <c r="E334" s="245"/>
      <c r="F334" s="243">
        <f>SUM(F322:F333)</f>
        <v>0</v>
      </c>
      <c r="G334" s="89"/>
      <c r="H334" s="89"/>
      <c r="I334" s="89"/>
      <c r="J334" s="89"/>
      <c r="K334" s="89"/>
      <c r="L334" s="89"/>
      <c r="M334" s="89"/>
      <c r="N334" s="89"/>
      <c r="O334" s="89"/>
      <c r="P334" s="89"/>
    </row>
    <row r="335" spans="1:16" s="94" customFormat="1" ht="15.75">
      <c r="A335" s="78"/>
      <c r="B335" s="232"/>
      <c r="C335" s="137"/>
      <c r="D335" s="244"/>
      <c r="E335" s="245"/>
      <c r="F335" s="243"/>
      <c r="G335" s="89"/>
      <c r="H335" s="89"/>
      <c r="I335" s="89"/>
      <c r="J335" s="89"/>
      <c r="K335" s="89"/>
      <c r="L335" s="89"/>
      <c r="M335" s="89"/>
      <c r="N335" s="89"/>
      <c r="O335" s="89"/>
      <c r="P335" s="89"/>
    </row>
    <row r="336" spans="1:16" s="94" customFormat="1" ht="15.75">
      <c r="A336" s="78"/>
      <c r="B336" s="232"/>
      <c r="C336" s="233" t="s">
        <v>289</v>
      </c>
      <c r="D336" s="244"/>
      <c r="E336" s="245"/>
      <c r="F336" s="243">
        <f>F334*0.25</f>
        <v>0</v>
      </c>
      <c r="G336" s="89"/>
      <c r="H336" s="89"/>
      <c r="I336" s="89"/>
      <c r="J336" s="89"/>
      <c r="K336" s="89"/>
      <c r="L336" s="89"/>
      <c r="M336" s="89"/>
      <c r="N336" s="89"/>
      <c r="O336" s="89"/>
      <c r="P336" s="89"/>
    </row>
    <row r="337" spans="1:16" s="94" customFormat="1" ht="15.75">
      <c r="A337" s="78"/>
      <c r="B337" s="232"/>
      <c r="C337" s="233"/>
      <c r="D337" s="244"/>
      <c r="E337" s="245"/>
      <c r="F337" s="243"/>
      <c r="G337" s="89"/>
      <c r="H337" s="89"/>
      <c r="I337" s="89"/>
      <c r="J337" s="89"/>
      <c r="K337" s="89"/>
      <c r="L337" s="89"/>
      <c r="M337" s="89"/>
      <c r="N337" s="89"/>
      <c r="O337" s="89"/>
      <c r="P337" s="89"/>
    </row>
    <row r="338" spans="1:7" ht="15.75">
      <c r="A338" s="113"/>
      <c r="B338" s="113"/>
      <c r="C338" s="137" t="s">
        <v>46</v>
      </c>
      <c r="D338" s="246"/>
      <c r="E338" s="247"/>
      <c r="F338" s="243">
        <f>SUM(F334:F336)</f>
        <v>0</v>
      </c>
      <c r="G338" s="80"/>
    </row>
    <row r="339" spans="4:7" ht="15">
      <c r="D339" s="83"/>
      <c r="E339" s="83"/>
      <c r="F339" s="83"/>
      <c r="G339" s="83"/>
    </row>
  </sheetData>
  <sheetProtection/>
  <mergeCells count="1">
    <mergeCell ref="C320:D320"/>
  </mergeCells>
  <printOptions/>
  <pageMargins left="0.7480314960629921" right="0.7480314960629921" top="0.9055118110236221" bottom="0.9055118110236221" header="0.5118110236220472" footer="0.3937007874015748"/>
  <pageSetup firstPageNumber="24" useFirstPageNumber="1" horizontalDpi="600" verticalDpi="600" orientation="portrait" paperSize="9" scale="82" r:id="rId1"/>
  <headerFooter>
    <oddHeader>&amp;L&amp;"Times New Roman,Podebljano"&amp;7D &amp;&amp; Z&amp;"Times New Roman,Uobičajeno" doo Zadar&amp;R&amp;"Times New Roman,Uobičajeno"&amp;7 ZOP INFR - 573A</oddHeader>
    <oddFooter>&amp;L&amp;"Times New Roman,Uobičajeno"&amp;7investitor:  GRAD ZADAR, Narodni trg 1, 23000 Zadar 
građevina:  PRISTUPNA CESTA PODUZETNIČKE ZONE CRNO OD POSLOVNE ZONE MURVICA JUG (D8) - 1. FAZA
datum:          rujan 2018.&amp;R&amp;"Times New Roman,Uobičajeno"&amp;7
str. &amp;P</oddFooter>
  </headerFooter>
  <rowBreaks count="15" manualBreakCount="15">
    <brk id="16" max="6" man="1"/>
    <brk id="35" max="6" man="1"/>
    <brk id="59" max="6" man="1"/>
    <brk id="78" max="6" man="1"/>
    <brk id="106" max="6" man="1"/>
    <brk id="128" max="6" man="1"/>
    <brk id="156" max="6" man="1"/>
    <brk id="176" max="6" man="1"/>
    <brk id="187" max="6" man="1"/>
    <brk id="211" max="6" man="1"/>
    <brk id="238" max="6" man="1"/>
    <brk id="252" max="6" man="1"/>
    <brk id="278" max="6" man="1"/>
    <brk id="288" max="6" man="1"/>
    <brk id="318" max="6" man="1"/>
  </rowBreaks>
</worksheet>
</file>

<file path=xl/worksheets/sheet5.xml><?xml version="1.0" encoding="utf-8"?>
<worksheet xmlns="http://schemas.openxmlformats.org/spreadsheetml/2006/main" xmlns:r="http://schemas.openxmlformats.org/officeDocument/2006/relationships">
  <dimension ref="A1:Y185"/>
  <sheetViews>
    <sheetView view="pageLayout" zoomScaleSheetLayoutView="100" workbookViewId="0" topLeftCell="A159">
      <selection activeCell="F180" sqref="F180"/>
    </sheetView>
  </sheetViews>
  <sheetFormatPr defaultColWidth="9.140625" defaultRowHeight="12.75"/>
  <cols>
    <col min="1" max="2" width="3.7109375" style="84" customWidth="1"/>
    <col min="3" max="3" width="40.7109375" style="131" customWidth="1"/>
    <col min="4" max="4" width="8.28125" style="80" customWidth="1"/>
    <col min="5" max="5" width="8.8515625" style="119" customWidth="1"/>
    <col min="6" max="6" width="17.421875" style="82" customWidth="1"/>
    <col min="7" max="7" width="13.28125" style="82" customWidth="1"/>
    <col min="8" max="9" width="12.57421875" style="82" customWidth="1"/>
    <col min="10" max="10" width="38.00390625" style="82" customWidth="1"/>
    <col min="11" max="11" width="11.00390625" style="82" customWidth="1"/>
    <col min="12" max="12" width="9.28125" style="82" bestFit="1" customWidth="1"/>
    <col min="13" max="13" width="10.00390625" style="82" bestFit="1" customWidth="1"/>
    <col min="14" max="16" width="9.140625" style="82" customWidth="1"/>
    <col min="17" max="16384" width="9.140625" style="83" customWidth="1"/>
  </cols>
  <sheetData>
    <row r="1" spans="1:3" ht="15.75">
      <c r="A1" s="78" t="s">
        <v>397</v>
      </c>
      <c r="B1" s="78"/>
      <c r="C1" s="248" t="s">
        <v>469</v>
      </c>
    </row>
    <row r="3" spans="1:3" ht="15.75">
      <c r="A3" s="78">
        <v>1</v>
      </c>
      <c r="B3" s="78"/>
      <c r="C3" s="78" t="s">
        <v>25</v>
      </c>
    </row>
    <row r="4" spans="1:5" ht="15">
      <c r="A4" s="96"/>
      <c r="B4" s="96"/>
      <c r="C4" s="95"/>
      <c r="D4" s="132"/>
      <c r="E4" s="133"/>
    </row>
    <row r="5" spans="1:5" ht="101.25" customHeight="1">
      <c r="A5" s="96">
        <v>1</v>
      </c>
      <c r="B5" s="96">
        <v>1</v>
      </c>
      <c r="C5" s="95" t="s">
        <v>475</v>
      </c>
      <c r="D5" s="118"/>
      <c r="E5" s="97"/>
    </row>
    <row r="6" spans="1:5" ht="30">
      <c r="A6" s="96"/>
      <c r="B6" s="96"/>
      <c r="C6" s="95" t="s">
        <v>113</v>
      </c>
      <c r="D6" s="118"/>
      <c r="E6" s="97"/>
    </row>
    <row r="7" spans="1:5" ht="33" customHeight="1">
      <c r="A7" s="96"/>
      <c r="B7" s="96"/>
      <c r="C7" s="95" t="s">
        <v>114</v>
      </c>
      <c r="D7" s="118"/>
      <c r="E7" s="97"/>
    </row>
    <row r="8" spans="1:5" ht="15">
      <c r="A8" s="96"/>
      <c r="B8" s="96" t="s">
        <v>115</v>
      </c>
      <c r="C8" s="96" t="s">
        <v>116</v>
      </c>
      <c r="D8" s="118"/>
      <c r="E8" s="97"/>
    </row>
    <row r="9" spans="1:12" ht="15">
      <c r="A9" s="96"/>
      <c r="B9" s="96"/>
      <c r="C9" s="96" t="s">
        <v>117</v>
      </c>
      <c r="D9" s="134" t="s">
        <v>118</v>
      </c>
      <c r="E9" s="119">
        <v>179</v>
      </c>
      <c r="G9" s="82">
        <f>F9*E9</f>
        <v>0</v>
      </c>
      <c r="L9" s="119"/>
    </row>
    <row r="10" spans="1:12" ht="15">
      <c r="A10" s="96"/>
      <c r="B10" s="96"/>
      <c r="C10" s="96" t="s">
        <v>119</v>
      </c>
      <c r="D10" s="134" t="s">
        <v>118</v>
      </c>
      <c r="E10" s="119">
        <v>244</v>
      </c>
      <c r="G10" s="82">
        <f>F10*E10</f>
        <v>0</v>
      </c>
      <c r="L10" s="119"/>
    </row>
    <row r="11" spans="1:4" ht="15">
      <c r="A11" s="96"/>
      <c r="B11" s="96"/>
      <c r="C11" s="96"/>
      <c r="D11" s="135"/>
    </row>
    <row r="12" spans="1:7" ht="15.75">
      <c r="A12" s="136"/>
      <c r="B12" s="136"/>
      <c r="C12" s="137" t="s">
        <v>41</v>
      </c>
      <c r="D12" s="138"/>
      <c r="E12" s="139"/>
      <c r="G12" s="89">
        <f>SUM(G9:G10)</f>
        <v>0</v>
      </c>
    </row>
    <row r="13" spans="1:5" ht="15">
      <c r="A13" s="136"/>
      <c r="B13" s="136"/>
      <c r="C13" s="128"/>
      <c r="D13" s="138"/>
      <c r="E13" s="139"/>
    </row>
    <row r="14" spans="1:5" ht="15.75">
      <c r="A14" s="140">
        <v>2</v>
      </c>
      <c r="B14" s="140"/>
      <c r="C14" s="141" t="s">
        <v>26</v>
      </c>
      <c r="D14" s="118"/>
      <c r="E14" s="97"/>
    </row>
    <row r="15" spans="1:5" ht="15">
      <c r="A15" s="96"/>
      <c r="B15" s="96"/>
      <c r="C15" s="142"/>
      <c r="D15" s="118"/>
      <c r="E15" s="97"/>
    </row>
    <row r="16" spans="1:5" ht="116.25" customHeight="1">
      <c r="A16" s="96">
        <v>2</v>
      </c>
      <c r="B16" s="96">
        <v>1</v>
      </c>
      <c r="C16" s="95" t="s">
        <v>126</v>
      </c>
      <c r="D16" s="118"/>
      <c r="E16" s="97"/>
    </row>
    <row r="17" spans="2:16" s="143" customFormat="1" ht="43.5" customHeight="1">
      <c r="B17" s="144"/>
      <c r="C17" s="95" t="s">
        <v>127</v>
      </c>
      <c r="E17" s="145"/>
      <c r="F17" s="82"/>
      <c r="G17" s="82"/>
      <c r="H17" s="82"/>
      <c r="I17" s="82"/>
      <c r="J17" s="82"/>
      <c r="K17" s="82"/>
      <c r="L17" s="82"/>
      <c r="M17" s="82"/>
      <c r="N17" s="145"/>
      <c r="O17" s="145"/>
      <c r="P17" s="145"/>
    </row>
    <row r="18" spans="1:5" ht="45">
      <c r="A18" s="96"/>
      <c r="B18" s="96"/>
      <c r="C18" s="95" t="s">
        <v>128</v>
      </c>
      <c r="D18" s="118"/>
      <c r="E18" s="97"/>
    </row>
    <row r="19" spans="1:5" ht="30">
      <c r="A19" s="96"/>
      <c r="B19" s="96"/>
      <c r="C19" s="95" t="s">
        <v>129</v>
      </c>
      <c r="D19" s="118"/>
      <c r="E19" s="97"/>
    </row>
    <row r="20" spans="1:5" ht="89.25" customHeight="1">
      <c r="A20" s="96"/>
      <c r="B20" s="96"/>
      <c r="C20" s="95" t="s">
        <v>130</v>
      </c>
      <c r="D20" s="118"/>
      <c r="E20" s="97"/>
    </row>
    <row r="21" spans="1:5" ht="36" customHeight="1">
      <c r="A21" s="96"/>
      <c r="B21" s="96"/>
      <c r="C21" s="85" t="s">
        <v>131</v>
      </c>
      <c r="D21" s="135"/>
      <c r="E21" s="97"/>
    </row>
    <row r="22" spans="1:10" ht="15">
      <c r="A22" s="96"/>
      <c r="B22" s="96" t="s">
        <v>115</v>
      </c>
      <c r="C22" s="96" t="s">
        <v>116</v>
      </c>
      <c r="D22" s="135"/>
      <c r="E22" s="97"/>
      <c r="J22" s="146"/>
    </row>
    <row r="23" spans="1:10" ht="15">
      <c r="A23" s="96"/>
      <c r="B23" s="96"/>
      <c r="C23" s="96" t="s">
        <v>134</v>
      </c>
      <c r="D23" s="135" t="s">
        <v>133</v>
      </c>
      <c r="E23" s="119">
        <v>970</v>
      </c>
      <c r="G23" s="82">
        <f>F23*E23</f>
        <v>0</v>
      </c>
      <c r="J23" s="147"/>
    </row>
    <row r="24" spans="1:5" ht="15">
      <c r="A24" s="96"/>
      <c r="B24" s="96"/>
      <c r="C24" s="95"/>
      <c r="D24" s="118"/>
      <c r="E24" s="97"/>
    </row>
    <row r="25" spans="1:5" ht="72" customHeight="1">
      <c r="A25" s="96">
        <v>2</v>
      </c>
      <c r="B25" s="96">
        <v>2</v>
      </c>
      <c r="C25" s="95" t="s">
        <v>476</v>
      </c>
      <c r="D25" s="118"/>
      <c r="E25" s="97"/>
    </row>
    <row r="26" spans="1:5" ht="58.5" customHeight="1">
      <c r="A26" s="96"/>
      <c r="B26" s="96"/>
      <c r="C26" s="95" t="s">
        <v>148</v>
      </c>
      <c r="D26" s="118"/>
      <c r="E26" s="97"/>
    </row>
    <row r="27" spans="1:5" ht="18">
      <c r="A27" s="96"/>
      <c r="B27" s="96"/>
      <c r="C27" s="95" t="s">
        <v>144</v>
      </c>
      <c r="D27" s="135"/>
      <c r="E27" s="97"/>
    </row>
    <row r="28" spans="1:5" ht="15">
      <c r="A28" s="96"/>
      <c r="B28" s="96" t="s">
        <v>115</v>
      </c>
      <c r="C28" s="96" t="s">
        <v>116</v>
      </c>
      <c r="D28" s="135"/>
      <c r="E28" s="97"/>
    </row>
    <row r="29" spans="1:7" ht="15">
      <c r="A29" s="96"/>
      <c r="B29" s="96"/>
      <c r="C29" s="96" t="s">
        <v>134</v>
      </c>
      <c r="D29" s="135" t="s">
        <v>133</v>
      </c>
      <c r="E29" s="119">
        <v>39</v>
      </c>
      <c r="G29" s="82">
        <f>F29*E29</f>
        <v>0</v>
      </c>
    </row>
    <row r="30" spans="1:25" s="82" customFormat="1" ht="15">
      <c r="A30" s="96"/>
      <c r="B30" s="96"/>
      <c r="C30" s="96"/>
      <c r="D30" s="80"/>
      <c r="E30" s="97"/>
      <c r="Q30" s="83"/>
      <c r="R30" s="83"/>
      <c r="S30" s="83"/>
      <c r="T30" s="83"/>
      <c r="U30" s="83"/>
      <c r="V30" s="83"/>
      <c r="W30" s="83"/>
      <c r="X30" s="83"/>
      <c r="Y30" s="83"/>
    </row>
    <row r="31" spans="1:25" s="82" customFormat="1" ht="85.5" customHeight="1">
      <c r="A31" s="96">
        <v>2</v>
      </c>
      <c r="B31" s="96">
        <v>3</v>
      </c>
      <c r="C31" s="95" t="s">
        <v>477</v>
      </c>
      <c r="D31" s="118"/>
      <c r="E31" s="97"/>
      <c r="Q31" s="83"/>
      <c r="R31" s="83"/>
      <c r="S31" s="83"/>
      <c r="T31" s="83"/>
      <c r="U31" s="83"/>
      <c r="V31" s="83"/>
      <c r="W31" s="83"/>
      <c r="X31" s="83"/>
      <c r="Y31" s="83"/>
    </row>
    <row r="32" spans="1:25" s="82" customFormat="1" ht="18">
      <c r="A32" s="96"/>
      <c r="B32" s="96"/>
      <c r="C32" s="95" t="s">
        <v>144</v>
      </c>
      <c r="D32" s="135"/>
      <c r="E32" s="97"/>
      <c r="Q32" s="83"/>
      <c r="R32" s="83"/>
      <c r="S32" s="83"/>
      <c r="T32" s="83"/>
      <c r="U32" s="83"/>
      <c r="V32" s="83"/>
      <c r="W32" s="83"/>
      <c r="X32" s="83"/>
      <c r="Y32" s="83"/>
    </row>
    <row r="33" spans="1:25" s="82" customFormat="1" ht="15">
      <c r="A33" s="96"/>
      <c r="B33" s="96" t="s">
        <v>115</v>
      </c>
      <c r="C33" s="96" t="s">
        <v>116</v>
      </c>
      <c r="D33" s="135"/>
      <c r="E33" s="97"/>
      <c r="Q33" s="83"/>
      <c r="R33" s="83"/>
      <c r="S33" s="83"/>
      <c r="T33" s="83"/>
      <c r="U33" s="83"/>
      <c r="V33" s="83"/>
      <c r="W33" s="83"/>
      <c r="X33" s="83"/>
      <c r="Y33" s="83"/>
    </row>
    <row r="34" spans="1:25" s="82" customFormat="1" ht="15">
      <c r="A34" s="96"/>
      <c r="B34" s="96"/>
      <c r="C34" s="96" t="s">
        <v>134</v>
      </c>
      <c r="D34" s="135" t="s">
        <v>133</v>
      </c>
      <c r="E34" s="119">
        <v>171</v>
      </c>
      <c r="G34" s="82">
        <f>F34*E34</f>
        <v>0</v>
      </c>
      <c r="Q34" s="83"/>
      <c r="R34" s="83"/>
      <c r="S34" s="83"/>
      <c r="T34" s="83"/>
      <c r="U34" s="83"/>
      <c r="V34" s="83"/>
      <c r="W34" s="83"/>
      <c r="X34" s="83"/>
      <c r="Y34" s="83"/>
    </row>
    <row r="35" spans="1:25" s="82" customFormat="1" ht="15">
      <c r="A35" s="96"/>
      <c r="B35" s="96"/>
      <c r="C35" s="96"/>
      <c r="D35" s="135"/>
      <c r="E35" s="119"/>
      <c r="Q35" s="83"/>
      <c r="R35" s="83"/>
      <c r="S35" s="83"/>
      <c r="T35" s="83"/>
      <c r="U35" s="83"/>
      <c r="V35" s="83"/>
      <c r="W35" s="83"/>
      <c r="X35" s="83"/>
      <c r="Y35" s="83"/>
    </row>
    <row r="36" spans="1:5" ht="45">
      <c r="A36" s="96">
        <v>2</v>
      </c>
      <c r="B36" s="96">
        <v>4</v>
      </c>
      <c r="C36" s="95" t="s">
        <v>478</v>
      </c>
      <c r="D36" s="118"/>
      <c r="E36" s="97"/>
    </row>
    <row r="37" spans="1:5" ht="16.5" customHeight="1">
      <c r="A37" s="96"/>
      <c r="B37" s="96"/>
      <c r="C37" s="96" t="s">
        <v>159</v>
      </c>
      <c r="D37" s="118"/>
      <c r="E37" s="97"/>
    </row>
    <row r="38" spans="1:5" ht="15">
      <c r="A38" s="96"/>
      <c r="B38" s="96"/>
      <c r="C38" s="96" t="s">
        <v>160</v>
      </c>
      <c r="D38" s="118"/>
      <c r="E38" s="97"/>
    </row>
    <row r="39" spans="1:5" ht="20.25" customHeight="1">
      <c r="A39" s="96"/>
      <c r="B39" s="96"/>
      <c r="C39" s="95" t="s">
        <v>144</v>
      </c>
      <c r="D39" s="118"/>
      <c r="E39" s="97"/>
    </row>
    <row r="40" spans="1:17" ht="15">
      <c r="A40" s="96"/>
      <c r="B40" s="96" t="s">
        <v>115</v>
      </c>
      <c r="C40" s="96" t="s">
        <v>116</v>
      </c>
      <c r="D40" s="135"/>
      <c r="E40" s="97"/>
      <c r="J40" s="147"/>
      <c r="N40" s="119"/>
      <c r="O40" s="119"/>
      <c r="Q40" s="119"/>
    </row>
    <row r="41" spans="1:17" ht="15">
      <c r="A41" s="96"/>
      <c r="B41" s="96"/>
      <c r="C41" s="96" t="s">
        <v>134</v>
      </c>
      <c r="D41" s="135" t="s">
        <v>133</v>
      </c>
      <c r="E41" s="119">
        <f>1.25*E23</f>
        <v>1212.5</v>
      </c>
      <c r="G41" s="82">
        <f>F41*E41</f>
        <v>0</v>
      </c>
      <c r="J41" s="147"/>
      <c r="N41" s="119"/>
      <c r="O41" s="119"/>
      <c r="Q41" s="119"/>
    </row>
    <row r="42" spans="1:5" ht="15">
      <c r="A42" s="96"/>
      <c r="B42" s="96"/>
      <c r="C42" s="95"/>
      <c r="D42" s="118"/>
      <c r="E42" s="97"/>
    </row>
    <row r="43" spans="1:5" ht="117.75" customHeight="1">
      <c r="A43" s="96">
        <v>2</v>
      </c>
      <c r="B43" s="96">
        <v>5</v>
      </c>
      <c r="C43" s="95" t="s">
        <v>479</v>
      </c>
      <c r="D43" s="118"/>
      <c r="E43" s="97"/>
    </row>
    <row r="44" spans="1:5" ht="21" customHeight="1">
      <c r="A44" s="96"/>
      <c r="B44" s="96"/>
      <c r="C44" s="95" t="s">
        <v>144</v>
      </c>
      <c r="D44" s="118"/>
      <c r="E44" s="97"/>
    </row>
    <row r="45" spans="1:25" s="82" customFormat="1" ht="15">
      <c r="A45" s="96"/>
      <c r="B45" s="96" t="s">
        <v>115</v>
      </c>
      <c r="C45" s="96" t="s">
        <v>116</v>
      </c>
      <c r="D45" s="135"/>
      <c r="E45" s="97"/>
      <c r="J45" s="169"/>
      <c r="Q45" s="83"/>
      <c r="R45" s="83"/>
      <c r="S45" s="83"/>
      <c r="T45" s="83"/>
      <c r="U45" s="83"/>
      <c r="V45" s="83"/>
      <c r="W45" s="83"/>
      <c r="X45" s="83"/>
      <c r="Y45" s="83"/>
    </row>
    <row r="46" spans="1:25" s="82" customFormat="1" ht="15">
      <c r="A46" s="96"/>
      <c r="B46" s="96"/>
      <c r="C46" s="96" t="s">
        <v>134</v>
      </c>
      <c r="D46" s="135" t="s">
        <v>133</v>
      </c>
      <c r="E46" s="119">
        <v>725</v>
      </c>
      <c r="G46" s="82">
        <f>F46*E46</f>
        <v>0</v>
      </c>
      <c r="J46" s="169"/>
      <c r="Q46" s="83"/>
      <c r="R46" s="83"/>
      <c r="S46" s="83"/>
      <c r="T46" s="83"/>
      <c r="U46" s="83"/>
      <c r="V46" s="83"/>
      <c r="W46" s="83"/>
      <c r="X46" s="83"/>
      <c r="Y46" s="83"/>
    </row>
    <row r="47" spans="1:25" s="82" customFormat="1" ht="15">
      <c r="A47" s="96"/>
      <c r="B47" s="96"/>
      <c r="C47" s="95"/>
      <c r="D47" s="118"/>
      <c r="E47" s="97"/>
      <c r="Q47" s="83"/>
      <c r="R47" s="83"/>
      <c r="S47" s="83"/>
      <c r="T47" s="83"/>
      <c r="U47" s="83"/>
      <c r="V47" s="83"/>
      <c r="W47" s="83"/>
      <c r="X47" s="83"/>
      <c r="Y47" s="83"/>
    </row>
    <row r="48" spans="1:25" s="82" customFormat="1" ht="46.5" customHeight="1">
      <c r="A48" s="96">
        <v>2</v>
      </c>
      <c r="B48" s="96">
        <v>6</v>
      </c>
      <c r="C48" s="95" t="s">
        <v>166</v>
      </c>
      <c r="D48" s="118"/>
      <c r="E48" s="97"/>
      <c r="Q48" s="83"/>
      <c r="R48" s="83"/>
      <c r="S48" s="83"/>
      <c r="T48" s="83"/>
      <c r="U48" s="83"/>
      <c r="V48" s="83"/>
      <c r="W48" s="83"/>
      <c r="X48" s="83"/>
      <c r="Y48" s="83"/>
    </row>
    <row r="49" spans="1:25" s="82" customFormat="1" ht="15">
      <c r="A49" s="96"/>
      <c r="B49" s="96" t="s">
        <v>115</v>
      </c>
      <c r="C49" s="96" t="s">
        <v>167</v>
      </c>
      <c r="D49" s="88"/>
      <c r="E49" s="119"/>
      <c r="I49" s="119"/>
      <c r="J49" s="119"/>
      <c r="Q49" s="83"/>
      <c r="R49" s="83"/>
      <c r="S49" s="83"/>
      <c r="T49" s="83"/>
      <c r="U49" s="83"/>
      <c r="V49" s="83"/>
      <c r="W49" s="83"/>
      <c r="X49" s="83"/>
      <c r="Y49" s="83"/>
    </row>
    <row r="50" spans="1:25" s="82" customFormat="1" ht="15">
      <c r="A50" s="96"/>
      <c r="B50" s="96"/>
      <c r="C50" s="96" t="s">
        <v>168</v>
      </c>
      <c r="D50" s="135" t="s">
        <v>133</v>
      </c>
      <c r="E50" s="119">
        <f>E23-E46</f>
        <v>245</v>
      </c>
      <c r="G50" s="82">
        <f>F50*E50</f>
        <v>0</v>
      </c>
      <c r="I50" s="119"/>
      <c r="J50" s="119"/>
      <c r="Q50" s="83"/>
      <c r="R50" s="83"/>
      <c r="S50" s="83"/>
      <c r="T50" s="83"/>
      <c r="U50" s="83"/>
      <c r="V50" s="83"/>
      <c r="W50" s="83"/>
      <c r="X50" s="83"/>
      <c r="Y50" s="83"/>
    </row>
    <row r="51" spans="1:25" s="82" customFormat="1" ht="15">
      <c r="A51" s="96"/>
      <c r="B51" s="96"/>
      <c r="C51" s="96"/>
      <c r="D51" s="135"/>
      <c r="E51" s="97"/>
      <c r="I51" s="119"/>
      <c r="J51" s="119"/>
      <c r="Q51" s="83"/>
      <c r="R51" s="83"/>
      <c r="S51" s="83"/>
      <c r="T51" s="83"/>
      <c r="U51" s="83"/>
      <c r="V51" s="83"/>
      <c r="W51" s="83"/>
      <c r="X51" s="83"/>
      <c r="Y51" s="83"/>
    </row>
    <row r="52" spans="1:25" s="82" customFormat="1" ht="15.75">
      <c r="A52" s="136"/>
      <c r="B52" s="136"/>
      <c r="C52" s="137" t="s">
        <v>41</v>
      </c>
      <c r="D52" s="138"/>
      <c r="E52" s="139"/>
      <c r="G52" s="89">
        <f>SUM(G22:G50)</f>
        <v>0</v>
      </c>
      <c r="I52" s="119"/>
      <c r="J52" s="119"/>
      <c r="Q52" s="83"/>
      <c r="R52" s="83"/>
      <c r="S52" s="83"/>
      <c r="T52" s="83"/>
      <c r="U52" s="83"/>
      <c r="V52" s="83"/>
      <c r="W52" s="83"/>
      <c r="X52" s="83"/>
      <c r="Y52" s="83"/>
    </row>
    <row r="53" spans="1:16" s="172" customFormat="1" ht="15">
      <c r="A53" s="136"/>
      <c r="B53" s="136"/>
      <c r="C53" s="126"/>
      <c r="D53" s="170"/>
      <c r="E53" s="139"/>
      <c r="F53" s="171"/>
      <c r="G53" s="171"/>
      <c r="H53" s="171"/>
      <c r="I53" s="119"/>
      <c r="J53" s="119"/>
      <c r="K53" s="171"/>
      <c r="L53" s="171"/>
      <c r="M53" s="171"/>
      <c r="N53" s="171"/>
      <c r="O53" s="171"/>
      <c r="P53" s="171"/>
    </row>
    <row r="54" spans="1:16" s="94" customFormat="1" ht="15.75">
      <c r="A54" s="140">
        <v>3</v>
      </c>
      <c r="B54" s="140"/>
      <c r="C54" s="173" t="s">
        <v>177</v>
      </c>
      <c r="D54" s="174"/>
      <c r="E54" s="175"/>
      <c r="F54" s="89"/>
      <c r="G54" s="89"/>
      <c r="H54" s="89"/>
      <c r="I54" s="119"/>
      <c r="J54" s="119"/>
      <c r="K54" s="89"/>
      <c r="L54" s="89"/>
      <c r="M54" s="89"/>
      <c r="N54" s="89"/>
      <c r="O54" s="89"/>
      <c r="P54" s="89"/>
    </row>
    <row r="55" spans="1:10" ht="15">
      <c r="A55" s="96"/>
      <c r="B55" s="96"/>
      <c r="C55" s="95"/>
      <c r="D55" s="118"/>
      <c r="E55" s="97"/>
      <c r="I55" s="119"/>
      <c r="J55" s="119"/>
    </row>
    <row r="56" spans="1:5" ht="44.25" customHeight="1">
      <c r="A56" s="96">
        <v>3</v>
      </c>
      <c r="B56" s="96">
        <v>1</v>
      </c>
      <c r="C56" s="95" t="s">
        <v>361</v>
      </c>
      <c r="D56" s="118"/>
      <c r="E56" s="97"/>
    </row>
    <row r="57" spans="1:5" ht="18">
      <c r="A57" s="96"/>
      <c r="B57" s="96"/>
      <c r="C57" s="95" t="s">
        <v>144</v>
      </c>
      <c r="D57" s="118"/>
      <c r="E57" s="97"/>
    </row>
    <row r="58" spans="1:7" ht="15">
      <c r="A58" s="96"/>
      <c r="B58" s="96"/>
      <c r="C58" s="95" t="s">
        <v>362</v>
      </c>
      <c r="D58" s="135" t="s">
        <v>133</v>
      </c>
      <c r="E58" s="97">
        <v>2.7</v>
      </c>
      <c r="G58" s="82">
        <f>F58*E58</f>
        <v>0</v>
      </c>
    </row>
    <row r="59" spans="1:25" s="82" customFormat="1" ht="15">
      <c r="A59" s="96"/>
      <c r="B59" s="96"/>
      <c r="C59" s="96"/>
      <c r="D59" s="80"/>
      <c r="E59" s="97"/>
      <c r="Q59" s="83"/>
      <c r="R59" s="83"/>
      <c r="S59" s="83"/>
      <c r="T59" s="83"/>
      <c r="U59" s="83"/>
      <c r="V59" s="83"/>
      <c r="W59" s="83"/>
      <c r="X59" s="83"/>
      <c r="Y59" s="83"/>
    </row>
    <row r="60" spans="1:25" s="82" customFormat="1" ht="129.75" customHeight="1">
      <c r="A60" s="96">
        <v>3</v>
      </c>
      <c r="B60" s="96">
        <v>2</v>
      </c>
      <c r="C60" s="95" t="s">
        <v>197</v>
      </c>
      <c r="D60" s="132"/>
      <c r="E60" s="97"/>
      <c r="Q60" s="83"/>
      <c r="R60" s="83"/>
      <c r="S60" s="83"/>
      <c r="T60" s="83"/>
      <c r="U60" s="83"/>
      <c r="V60" s="83"/>
      <c r="W60" s="83"/>
      <c r="X60" s="83"/>
      <c r="Y60" s="83"/>
    </row>
    <row r="61" spans="1:25" s="82" customFormat="1" ht="18" customHeight="1">
      <c r="A61" s="96"/>
      <c r="B61" s="96"/>
      <c r="C61" s="95" t="s">
        <v>198</v>
      </c>
      <c r="D61" s="118"/>
      <c r="E61" s="97"/>
      <c r="Q61" s="83"/>
      <c r="R61" s="83"/>
      <c r="S61" s="83"/>
      <c r="T61" s="83"/>
      <c r="U61" s="83"/>
      <c r="V61" s="83"/>
      <c r="W61" s="83"/>
      <c r="X61" s="83"/>
      <c r="Y61" s="83"/>
    </row>
    <row r="62" spans="1:25" s="82" customFormat="1" ht="30">
      <c r="A62" s="96"/>
      <c r="B62" s="96"/>
      <c r="C62" s="95" t="s">
        <v>199</v>
      </c>
      <c r="D62" s="118"/>
      <c r="E62" s="97"/>
      <c r="Q62" s="83"/>
      <c r="R62" s="83"/>
      <c r="S62" s="83"/>
      <c r="T62" s="83"/>
      <c r="U62" s="83"/>
      <c r="V62" s="83"/>
      <c r="W62" s="83"/>
      <c r="X62" s="83"/>
      <c r="Y62" s="83"/>
    </row>
    <row r="63" spans="1:25" s="82" customFormat="1" ht="18.75" customHeight="1">
      <c r="A63" s="96"/>
      <c r="B63" s="96"/>
      <c r="C63" s="95" t="s">
        <v>200</v>
      </c>
      <c r="D63" s="118"/>
      <c r="E63" s="97"/>
      <c r="Q63" s="83"/>
      <c r="R63" s="83"/>
      <c r="S63" s="83"/>
      <c r="T63" s="83"/>
      <c r="U63" s="83"/>
      <c r="V63" s="83"/>
      <c r="W63" s="83"/>
      <c r="X63" s="83"/>
      <c r="Y63" s="83"/>
    </row>
    <row r="64" spans="1:25" s="82" customFormat="1" ht="15">
      <c r="A64" s="96"/>
      <c r="B64" s="96"/>
      <c r="C64" s="95" t="s">
        <v>362</v>
      </c>
      <c r="D64" s="135" t="s">
        <v>133</v>
      </c>
      <c r="E64" s="97">
        <v>4.1</v>
      </c>
      <c r="G64" s="82">
        <f>F64*E64</f>
        <v>0</v>
      </c>
      <c r="Q64" s="83"/>
      <c r="R64" s="83"/>
      <c r="S64" s="83"/>
      <c r="T64" s="83"/>
      <c r="U64" s="83"/>
      <c r="V64" s="83"/>
      <c r="W64" s="83"/>
      <c r="X64" s="83"/>
      <c r="Y64" s="83"/>
    </row>
    <row r="65" spans="1:25" s="82" customFormat="1" ht="15">
      <c r="A65" s="96"/>
      <c r="B65" s="96"/>
      <c r="C65" s="116"/>
      <c r="D65" s="80"/>
      <c r="E65" s="97"/>
      <c r="Q65" s="83"/>
      <c r="R65" s="83"/>
      <c r="S65" s="83"/>
      <c r="T65" s="83"/>
      <c r="U65" s="83"/>
      <c r="V65" s="83"/>
      <c r="W65" s="83"/>
      <c r="X65" s="83"/>
      <c r="Y65" s="83"/>
    </row>
    <row r="66" spans="1:25" s="82" customFormat="1" ht="42.75" customHeight="1">
      <c r="A66" s="96">
        <v>3</v>
      </c>
      <c r="B66" s="96">
        <v>3</v>
      </c>
      <c r="C66" s="95" t="s">
        <v>204</v>
      </c>
      <c r="D66" s="132"/>
      <c r="E66" s="97"/>
      <c r="Q66" s="83"/>
      <c r="R66" s="83"/>
      <c r="S66" s="83"/>
      <c r="T66" s="83"/>
      <c r="U66" s="83"/>
      <c r="V66" s="83"/>
      <c r="W66" s="83"/>
      <c r="X66" s="83"/>
      <c r="Y66" s="83"/>
    </row>
    <row r="67" spans="1:25" s="82" customFormat="1" ht="75">
      <c r="A67" s="96"/>
      <c r="B67" s="96"/>
      <c r="C67" s="95" t="s">
        <v>205</v>
      </c>
      <c r="D67" s="132"/>
      <c r="E67" s="97"/>
      <c r="Q67" s="83"/>
      <c r="R67" s="83"/>
      <c r="S67" s="83"/>
      <c r="T67" s="83"/>
      <c r="U67" s="83"/>
      <c r="V67" s="83"/>
      <c r="W67" s="83"/>
      <c r="X67" s="83"/>
      <c r="Y67" s="83"/>
    </row>
    <row r="68" spans="1:25" s="82" customFormat="1" ht="130.5" customHeight="1">
      <c r="A68" s="96"/>
      <c r="B68" s="96"/>
      <c r="C68" s="95" t="s">
        <v>206</v>
      </c>
      <c r="D68" s="132"/>
      <c r="E68" s="97"/>
      <c r="Q68" s="83"/>
      <c r="R68" s="83"/>
      <c r="S68" s="83"/>
      <c r="T68" s="83"/>
      <c r="U68" s="83"/>
      <c r="V68" s="83"/>
      <c r="W68" s="83"/>
      <c r="X68" s="83"/>
      <c r="Y68" s="83"/>
    </row>
    <row r="69" spans="1:25" s="82" customFormat="1" ht="15">
      <c r="A69" s="96"/>
      <c r="B69" s="96"/>
      <c r="C69" s="95" t="s">
        <v>207</v>
      </c>
      <c r="D69" s="118"/>
      <c r="E69" s="97"/>
      <c r="Q69" s="83"/>
      <c r="R69" s="83"/>
      <c r="S69" s="83"/>
      <c r="T69" s="83"/>
      <c r="U69" s="83"/>
      <c r="V69" s="83"/>
      <c r="W69" s="83"/>
      <c r="X69" s="83"/>
      <c r="Y69" s="83"/>
    </row>
    <row r="70" spans="1:25" s="82" customFormat="1" ht="14.25" customHeight="1">
      <c r="A70" s="96"/>
      <c r="B70" s="96"/>
      <c r="C70" s="95" t="s">
        <v>208</v>
      </c>
      <c r="D70" s="118"/>
      <c r="E70" s="97"/>
      <c r="Q70" s="83"/>
      <c r="R70" s="83"/>
      <c r="S70" s="83"/>
      <c r="T70" s="83"/>
      <c r="U70" s="83"/>
      <c r="V70" s="83"/>
      <c r="W70" s="83"/>
      <c r="X70" s="83"/>
      <c r="Y70" s="83"/>
    </row>
    <row r="71" spans="1:25" s="82" customFormat="1" ht="19.5" customHeight="1">
      <c r="A71" s="96"/>
      <c r="B71" s="96"/>
      <c r="C71" s="95" t="s">
        <v>144</v>
      </c>
      <c r="D71" s="118"/>
      <c r="E71" s="97"/>
      <c r="Q71" s="83"/>
      <c r="R71" s="83"/>
      <c r="S71" s="83"/>
      <c r="T71" s="83"/>
      <c r="U71" s="83"/>
      <c r="V71" s="83"/>
      <c r="W71" s="83"/>
      <c r="X71" s="83"/>
      <c r="Y71" s="83"/>
    </row>
    <row r="72" spans="1:25" s="82" customFormat="1" ht="15">
      <c r="A72" s="96"/>
      <c r="B72" s="96"/>
      <c r="C72" s="95" t="s">
        <v>362</v>
      </c>
      <c r="D72" s="118" t="s">
        <v>133</v>
      </c>
      <c r="E72" s="97">
        <v>4</v>
      </c>
      <c r="G72" s="82">
        <f>F72*E72</f>
        <v>0</v>
      </c>
      <c r="Q72" s="83"/>
      <c r="R72" s="83"/>
      <c r="S72" s="83"/>
      <c r="T72" s="83"/>
      <c r="U72" s="83"/>
      <c r="V72" s="83"/>
      <c r="W72" s="83"/>
      <c r="X72" s="83"/>
      <c r="Y72" s="83"/>
    </row>
    <row r="73" spans="1:25" s="82" customFormat="1" ht="15">
      <c r="A73" s="96"/>
      <c r="B73" s="96"/>
      <c r="C73" s="116"/>
      <c r="D73" s="80"/>
      <c r="E73" s="97"/>
      <c r="Q73" s="83"/>
      <c r="R73" s="83"/>
      <c r="S73" s="83"/>
      <c r="T73" s="83"/>
      <c r="U73" s="83"/>
      <c r="V73" s="83"/>
      <c r="W73" s="83"/>
      <c r="X73" s="83"/>
      <c r="Y73" s="83"/>
    </row>
    <row r="74" spans="1:10" s="184" customFormat="1" ht="131.25" customHeight="1">
      <c r="A74" s="183">
        <v>3</v>
      </c>
      <c r="B74" s="183">
        <v>4</v>
      </c>
      <c r="C74" s="164" t="s">
        <v>480</v>
      </c>
      <c r="D74" s="188"/>
      <c r="E74" s="189"/>
      <c r="F74" s="168"/>
      <c r="G74" s="168"/>
      <c r="H74" s="168"/>
      <c r="I74" s="168"/>
      <c r="J74" s="168"/>
    </row>
    <row r="75" spans="1:10" s="184" customFormat="1" ht="18">
      <c r="A75" s="183"/>
      <c r="B75" s="183"/>
      <c r="C75" s="190" t="s">
        <v>213</v>
      </c>
      <c r="D75" s="188" t="s">
        <v>145</v>
      </c>
      <c r="E75" s="166">
        <v>2</v>
      </c>
      <c r="F75" s="168"/>
      <c r="G75" s="168">
        <f>F75*E75</f>
        <v>0</v>
      </c>
      <c r="H75" s="168"/>
      <c r="I75" s="168"/>
      <c r="J75" s="168"/>
    </row>
    <row r="76" spans="1:10" s="184" customFormat="1" ht="15">
      <c r="A76" s="183"/>
      <c r="B76" s="183"/>
      <c r="C76" s="190"/>
      <c r="D76" s="188"/>
      <c r="E76" s="166"/>
      <c r="F76" s="168"/>
      <c r="G76" s="168"/>
      <c r="H76" s="168"/>
      <c r="I76" s="168"/>
      <c r="J76" s="168"/>
    </row>
    <row r="77" spans="1:25" s="82" customFormat="1" ht="90">
      <c r="A77" s="96">
        <v>3</v>
      </c>
      <c r="B77" s="96">
        <v>5</v>
      </c>
      <c r="C77" s="95" t="s">
        <v>221</v>
      </c>
      <c r="D77" s="118"/>
      <c r="E77" s="97"/>
      <c r="Q77" s="83"/>
      <c r="R77" s="83"/>
      <c r="S77" s="83"/>
      <c r="T77" s="83"/>
      <c r="U77" s="83"/>
      <c r="V77" s="83"/>
      <c r="W77" s="83"/>
      <c r="X77" s="83"/>
      <c r="Y77" s="83"/>
    </row>
    <row r="78" spans="1:25" s="82" customFormat="1" ht="15">
      <c r="A78" s="96"/>
      <c r="B78" s="96"/>
      <c r="C78" s="85" t="s">
        <v>222</v>
      </c>
      <c r="D78" s="80" t="s">
        <v>223</v>
      </c>
      <c r="E78" s="119">
        <f>(E72+E64)*115</f>
        <v>931.5</v>
      </c>
      <c r="G78" s="82">
        <f>F78*E78</f>
        <v>0</v>
      </c>
      <c r="Q78" s="83"/>
      <c r="R78" s="83"/>
      <c r="S78" s="83"/>
      <c r="T78" s="83"/>
      <c r="U78" s="83"/>
      <c r="V78" s="83"/>
      <c r="W78" s="83"/>
      <c r="X78" s="83"/>
      <c r="Y78" s="83"/>
    </row>
    <row r="79" spans="1:25" s="82" customFormat="1" ht="15">
      <c r="A79" s="96"/>
      <c r="B79" s="96"/>
      <c r="C79" s="85"/>
      <c r="D79" s="80"/>
      <c r="E79" s="119"/>
      <c r="Q79" s="83"/>
      <c r="R79" s="83"/>
      <c r="S79" s="83"/>
      <c r="T79" s="83"/>
      <c r="U79" s="83"/>
      <c r="V79" s="83"/>
      <c r="W79" s="83"/>
      <c r="X79" s="83"/>
      <c r="Y79" s="83"/>
    </row>
    <row r="80" spans="1:25" s="82" customFormat="1" ht="15.75">
      <c r="A80" s="136"/>
      <c r="B80" s="136"/>
      <c r="C80" s="137" t="s">
        <v>41</v>
      </c>
      <c r="D80" s="138"/>
      <c r="E80" s="139"/>
      <c r="G80" s="89">
        <f>SUM(G56:G78)</f>
        <v>0</v>
      </c>
      <c r="Q80" s="83"/>
      <c r="R80" s="83"/>
      <c r="S80" s="83"/>
      <c r="T80" s="83"/>
      <c r="U80" s="83"/>
      <c r="V80" s="83"/>
      <c r="W80" s="83"/>
      <c r="X80" s="83"/>
      <c r="Y80" s="83"/>
    </row>
    <row r="81" spans="1:18" ht="15">
      <c r="A81" s="96"/>
      <c r="B81" s="96"/>
      <c r="C81" s="142"/>
      <c r="D81" s="118"/>
      <c r="E81" s="97"/>
      <c r="R81" s="83">
        <f>P81*Q81</f>
        <v>0</v>
      </c>
    </row>
    <row r="82" spans="1:16" s="94" customFormat="1" ht="15.75">
      <c r="A82" s="140">
        <v>4</v>
      </c>
      <c r="B82" s="140"/>
      <c r="C82" s="173" t="s">
        <v>224</v>
      </c>
      <c r="D82" s="174"/>
      <c r="E82" s="175"/>
      <c r="F82" s="89"/>
      <c r="G82" s="89"/>
      <c r="H82" s="89"/>
      <c r="I82" s="89"/>
      <c r="J82" s="89"/>
      <c r="K82" s="89"/>
      <c r="L82" s="89"/>
      <c r="M82" s="89"/>
      <c r="N82" s="89"/>
      <c r="O82" s="89"/>
      <c r="P82" s="89"/>
    </row>
    <row r="83" spans="1:5" ht="15">
      <c r="A83" s="96"/>
      <c r="B83" s="96"/>
      <c r="C83" s="142"/>
      <c r="D83" s="118"/>
      <c r="E83" s="97"/>
    </row>
    <row r="84" spans="1:5" ht="57" customHeight="1">
      <c r="A84" s="96">
        <v>4</v>
      </c>
      <c r="B84" s="96">
        <v>1</v>
      </c>
      <c r="C84" s="95" t="s">
        <v>225</v>
      </c>
      <c r="D84" s="118"/>
      <c r="E84" s="97"/>
    </row>
    <row r="85" spans="1:5" ht="72" customHeight="1">
      <c r="A85" s="96"/>
      <c r="B85" s="96"/>
      <c r="C85" s="95" t="s">
        <v>226</v>
      </c>
      <c r="D85" s="118"/>
      <c r="E85" s="97"/>
    </row>
    <row r="86" spans="1:5" ht="57" customHeight="1">
      <c r="A86" s="96"/>
      <c r="B86" s="96"/>
      <c r="C86" s="95" t="s">
        <v>227</v>
      </c>
      <c r="D86" s="118"/>
      <c r="E86" s="97"/>
    </row>
    <row r="87" spans="1:3" ht="45">
      <c r="A87" s="96"/>
      <c r="B87" s="96"/>
      <c r="C87" s="95" t="s">
        <v>228</v>
      </c>
    </row>
    <row r="88" spans="1:3" ht="15">
      <c r="A88" s="96"/>
      <c r="B88" s="96"/>
      <c r="C88" s="85" t="s">
        <v>229</v>
      </c>
    </row>
    <row r="89" spans="1:7" ht="15">
      <c r="A89" s="96"/>
      <c r="B89" s="96"/>
      <c r="C89" s="95" t="s">
        <v>362</v>
      </c>
      <c r="D89" s="118" t="s">
        <v>24</v>
      </c>
      <c r="E89" s="201">
        <v>10</v>
      </c>
      <c r="G89" s="82">
        <f>F89*E89</f>
        <v>0</v>
      </c>
    </row>
    <row r="90" spans="1:5" ht="15">
      <c r="A90" s="96"/>
      <c r="B90" s="96"/>
      <c r="C90" s="142"/>
      <c r="D90" s="118"/>
      <c r="E90" s="97"/>
    </row>
    <row r="91" spans="1:5" ht="45">
      <c r="A91" s="96">
        <v>4</v>
      </c>
      <c r="B91" s="96">
        <v>2</v>
      </c>
      <c r="C91" s="95" t="s">
        <v>233</v>
      </c>
      <c r="D91" s="118"/>
      <c r="E91" s="97"/>
    </row>
    <row r="92" spans="1:5" ht="45">
      <c r="A92" s="96"/>
      <c r="B92" s="96"/>
      <c r="C92" s="95" t="s">
        <v>234</v>
      </c>
      <c r="D92" s="118"/>
      <c r="E92" s="97"/>
    </row>
    <row r="93" spans="1:5" ht="45">
      <c r="A93" s="96"/>
      <c r="B93" s="96"/>
      <c r="C93" s="95" t="s">
        <v>228</v>
      </c>
      <c r="D93" s="118"/>
      <c r="E93" s="97"/>
    </row>
    <row r="94" spans="1:5" ht="30">
      <c r="A94" s="96"/>
      <c r="B94" s="96"/>
      <c r="C94" s="95" t="s">
        <v>235</v>
      </c>
      <c r="D94" s="118"/>
      <c r="E94" s="97"/>
    </row>
    <row r="95" spans="1:3" ht="15">
      <c r="A95" s="96"/>
      <c r="B95" s="96"/>
      <c r="C95" s="85" t="s">
        <v>236</v>
      </c>
    </row>
    <row r="96" spans="1:7" ht="15">
      <c r="A96" s="96"/>
      <c r="B96" s="96"/>
      <c r="C96" s="95" t="s">
        <v>362</v>
      </c>
      <c r="D96" s="118" t="s">
        <v>24</v>
      </c>
      <c r="E96" s="201">
        <v>10</v>
      </c>
      <c r="G96" s="82">
        <f>F96*E96</f>
        <v>0</v>
      </c>
    </row>
    <row r="97" spans="1:5" ht="15">
      <c r="A97" s="96"/>
      <c r="B97" s="96"/>
      <c r="C97" s="142"/>
      <c r="D97" s="118"/>
      <c r="E97" s="97"/>
    </row>
    <row r="98" spans="1:5" ht="62.25" customHeight="1">
      <c r="A98" s="96">
        <v>4</v>
      </c>
      <c r="B98" s="96">
        <v>3</v>
      </c>
      <c r="C98" s="85" t="s">
        <v>238</v>
      </c>
      <c r="E98" s="97"/>
    </row>
    <row r="99" spans="1:5" ht="29.25" customHeight="1">
      <c r="A99" s="96"/>
      <c r="B99" s="96"/>
      <c r="C99" s="85" t="s">
        <v>239</v>
      </c>
      <c r="E99" s="97"/>
    </row>
    <row r="100" spans="1:5" ht="45">
      <c r="A100" s="96"/>
      <c r="B100" s="96"/>
      <c r="C100" s="95" t="s">
        <v>240</v>
      </c>
      <c r="D100" s="118"/>
      <c r="E100" s="97"/>
    </row>
    <row r="101" spans="1:3" ht="15">
      <c r="A101" s="96"/>
      <c r="B101" s="96"/>
      <c r="C101" s="142" t="s">
        <v>241</v>
      </c>
    </row>
    <row r="102" spans="1:5" ht="30">
      <c r="A102" s="96"/>
      <c r="B102" s="96"/>
      <c r="C102" s="95" t="s">
        <v>242</v>
      </c>
      <c r="D102" s="118"/>
      <c r="E102" s="97"/>
    </row>
    <row r="103" spans="1:25" s="82" customFormat="1" ht="15">
      <c r="A103" s="96"/>
      <c r="B103" s="96"/>
      <c r="C103" s="142" t="s">
        <v>364</v>
      </c>
      <c r="D103" s="134" t="s">
        <v>118</v>
      </c>
      <c r="E103" s="97">
        <v>189</v>
      </c>
      <c r="G103" s="82">
        <f>F103*E103</f>
        <v>0</v>
      </c>
      <c r="Q103" s="83"/>
      <c r="R103" s="83"/>
      <c r="S103" s="83"/>
      <c r="T103" s="83"/>
      <c r="U103" s="83"/>
      <c r="V103" s="83"/>
      <c r="W103" s="83"/>
      <c r="X103" s="83"/>
      <c r="Y103" s="83"/>
    </row>
    <row r="104" spans="1:25" s="82" customFormat="1" ht="15">
      <c r="A104" s="96"/>
      <c r="B104" s="96"/>
      <c r="C104" s="142" t="s">
        <v>243</v>
      </c>
      <c r="D104" s="134" t="s">
        <v>118</v>
      </c>
      <c r="E104" s="97">
        <v>257</v>
      </c>
      <c r="G104" s="82">
        <f>F104*E104</f>
        <v>0</v>
      </c>
      <c r="Q104" s="83"/>
      <c r="R104" s="83"/>
      <c r="S104" s="83"/>
      <c r="T104" s="83"/>
      <c r="U104" s="83"/>
      <c r="V104" s="83"/>
      <c r="W104" s="83"/>
      <c r="X104" s="83"/>
      <c r="Y104" s="83"/>
    </row>
    <row r="105" spans="1:25" s="82" customFormat="1" ht="15">
      <c r="A105" s="96"/>
      <c r="B105" s="96"/>
      <c r="C105" s="142"/>
      <c r="D105" s="118"/>
      <c r="E105" s="97"/>
      <c r="Q105" s="83"/>
      <c r="R105" s="83"/>
      <c r="S105" s="83"/>
      <c r="T105" s="83"/>
      <c r="U105" s="83"/>
      <c r="V105" s="83"/>
      <c r="W105" s="83"/>
      <c r="X105" s="83"/>
      <c r="Y105" s="83"/>
    </row>
    <row r="106" spans="1:25" s="82" customFormat="1" ht="59.25" customHeight="1">
      <c r="A106" s="96">
        <v>4</v>
      </c>
      <c r="B106" s="96">
        <v>4</v>
      </c>
      <c r="C106" s="95" t="s">
        <v>244</v>
      </c>
      <c r="D106" s="118"/>
      <c r="E106" s="97"/>
      <c r="Q106" s="83"/>
      <c r="R106" s="83"/>
      <c r="S106" s="83"/>
      <c r="T106" s="83"/>
      <c r="U106" s="83"/>
      <c r="V106" s="83"/>
      <c r="W106" s="83"/>
      <c r="X106" s="83"/>
      <c r="Y106" s="83"/>
    </row>
    <row r="107" spans="1:25" s="82" customFormat="1" ht="30">
      <c r="A107" s="96"/>
      <c r="B107" s="96"/>
      <c r="C107" s="95" t="s">
        <v>245</v>
      </c>
      <c r="D107" s="118"/>
      <c r="E107" s="97"/>
      <c r="Q107" s="83"/>
      <c r="R107" s="83"/>
      <c r="S107" s="83"/>
      <c r="T107" s="83"/>
      <c r="U107" s="83"/>
      <c r="V107" s="83"/>
      <c r="W107" s="83"/>
      <c r="X107" s="83"/>
      <c r="Y107" s="83"/>
    </row>
    <row r="108" spans="1:25" s="82" customFormat="1" ht="45">
      <c r="A108" s="96"/>
      <c r="B108" s="96"/>
      <c r="C108" s="95" t="s">
        <v>246</v>
      </c>
      <c r="D108" s="118"/>
      <c r="E108" s="97"/>
      <c r="Q108" s="83"/>
      <c r="R108" s="83"/>
      <c r="S108" s="83"/>
      <c r="T108" s="83"/>
      <c r="U108" s="83"/>
      <c r="V108" s="83"/>
      <c r="W108" s="83"/>
      <c r="X108" s="83"/>
      <c r="Y108" s="83"/>
    </row>
    <row r="109" spans="1:25" s="82" customFormat="1" ht="15">
      <c r="A109" s="96"/>
      <c r="B109" s="96"/>
      <c r="C109" s="142" t="s">
        <v>241</v>
      </c>
      <c r="D109" s="80"/>
      <c r="E109" s="119"/>
      <c r="Q109" s="83"/>
      <c r="R109" s="83"/>
      <c r="S109" s="83"/>
      <c r="T109" s="83"/>
      <c r="U109" s="83"/>
      <c r="V109" s="83"/>
      <c r="W109" s="83"/>
      <c r="X109" s="83"/>
      <c r="Y109" s="83"/>
    </row>
    <row r="110" spans="1:25" s="82" customFormat="1" ht="15">
      <c r="A110" s="96"/>
      <c r="B110" s="96"/>
      <c r="C110" s="142" t="s">
        <v>247</v>
      </c>
      <c r="D110" s="80"/>
      <c r="E110" s="119"/>
      <c r="Q110" s="83"/>
      <c r="R110" s="83"/>
      <c r="S110" s="83"/>
      <c r="T110" s="83"/>
      <c r="U110" s="83"/>
      <c r="V110" s="83"/>
      <c r="W110" s="83"/>
      <c r="X110" s="83"/>
      <c r="Y110" s="83"/>
    </row>
    <row r="111" spans="1:25" s="82" customFormat="1" ht="15">
      <c r="A111" s="96"/>
      <c r="B111" s="96"/>
      <c r="C111" s="142" t="s">
        <v>117</v>
      </c>
      <c r="D111" s="134" t="s">
        <v>118</v>
      </c>
      <c r="E111" s="97">
        <v>179</v>
      </c>
      <c r="G111" s="82">
        <f>F111*E111</f>
        <v>0</v>
      </c>
      <c r="Q111" s="83"/>
      <c r="R111" s="83"/>
      <c r="S111" s="83"/>
      <c r="T111" s="83"/>
      <c r="U111" s="83"/>
      <c r="V111" s="83"/>
      <c r="W111" s="83"/>
      <c r="X111" s="83"/>
      <c r="Y111" s="83"/>
    </row>
    <row r="112" spans="1:25" s="82" customFormat="1" ht="15">
      <c r="A112" s="96"/>
      <c r="B112" s="96"/>
      <c r="C112" s="142" t="s">
        <v>119</v>
      </c>
      <c r="D112" s="134" t="s">
        <v>118</v>
      </c>
      <c r="E112" s="97">
        <v>244</v>
      </c>
      <c r="G112" s="82">
        <f>F112*E112</f>
        <v>0</v>
      </c>
      <c r="Q112" s="83"/>
      <c r="R112" s="83"/>
      <c r="S112" s="83"/>
      <c r="T112" s="83"/>
      <c r="U112" s="83"/>
      <c r="V112" s="83"/>
      <c r="W112" s="83"/>
      <c r="X112" s="83"/>
      <c r="Y112" s="83"/>
    </row>
    <row r="113" spans="1:25" s="82" customFormat="1" ht="15">
      <c r="A113" s="96"/>
      <c r="B113" s="96"/>
      <c r="C113" s="142"/>
      <c r="D113" s="118"/>
      <c r="E113" s="97"/>
      <c r="Q113" s="83"/>
      <c r="R113" s="83"/>
      <c r="S113" s="83"/>
      <c r="T113" s="83"/>
      <c r="U113" s="83"/>
      <c r="V113" s="83"/>
      <c r="W113" s="83"/>
      <c r="X113" s="83"/>
      <c r="Y113" s="83"/>
    </row>
    <row r="114" spans="1:25" s="82" customFormat="1" ht="42.75" customHeight="1">
      <c r="A114" s="96"/>
      <c r="B114" s="96"/>
      <c r="C114" s="219" t="s">
        <v>481</v>
      </c>
      <c r="D114" s="118"/>
      <c r="E114" s="97"/>
      <c r="Q114" s="83"/>
      <c r="R114" s="83"/>
      <c r="S114" s="83"/>
      <c r="T114" s="83"/>
      <c r="U114" s="83"/>
      <c r="V114" s="83"/>
      <c r="W114" s="83"/>
      <c r="X114" s="83"/>
      <c r="Y114" s="83"/>
    </row>
    <row r="115" spans="1:25" s="82" customFormat="1" ht="176.25" customHeight="1">
      <c r="A115" s="96"/>
      <c r="B115" s="96"/>
      <c r="C115" s="95" t="s">
        <v>269</v>
      </c>
      <c r="D115" s="118"/>
      <c r="E115" s="119"/>
      <c r="Q115" s="83"/>
      <c r="R115" s="83"/>
      <c r="S115" s="83"/>
      <c r="T115" s="83"/>
      <c r="U115" s="83"/>
      <c r="V115" s="83"/>
      <c r="W115" s="83"/>
      <c r="X115" s="83"/>
      <c r="Y115" s="83"/>
    </row>
    <row r="116" spans="1:25" s="82" customFormat="1" ht="12.75" customHeight="1">
      <c r="A116" s="96"/>
      <c r="B116" s="96"/>
      <c r="C116" s="220"/>
      <c r="D116" s="118"/>
      <c r="E116" s="119"/>
      <c r="Q116" s="83"/>
      <c r="R116" s="83"/>
      <c r="S116" s="83"/>
      <c r="T116" s="83"/>
      <c r="U116" s="83"/>
      <c r="V116" s="83"/>
      <c r="W116" s="83"/>
      <c r="X116" s="83"/>
      <c r="Y116" s="83"/>
    </row>
    <row r="117" spans="1:25" s="82" customFormat="1" ht="13.5" customHeight="1">
      <c r="A117" s="136"/>
      <c r="B117" s="136"/>
      <c r="C117" s="137" t="s">
        <v>41</v>
      </c>
      <c r="D117" s="138"/>
      <c r="E117" s="139"/>
      <c r="G117" s="89">
        <f>SUM(G89:G113)</f>
        <v>0</v>
      </c>
      <c r="Q117" s="83"/>
      <c r="R117" s="83"/>
      <c r="S117" s="83"/>
      <c r="T117" s="83"/>
      <c r="U117" s="83"/>
      <c r="V117" s="83"/>
      <c r="W117" s="83"/>
      <c r="X117" s="83"/>
      <c r="Y117" s="83"/>
    </row>
    <row r="118" spans="1:5" ht="13.5" customHeight="1">
      <c r="A118" s="136"/>
      <c r="B118" s="136"/>
      <c r="C118" s="137"/>
      <c r="D118" s="138"/>
      <c r="E118" s="139"/>
    </row>
    <row r="119" spans="1:16" s="94" customFormat="1" ht="15.75">
      <c r="A119" s="140">
        <v>5</v>
      </c>
      <c r="B119" s="140"/>
      <c r="C119" s="140" t="s">
        <v>270</v>
      </c>
      <c r="D119" s="174"/>
      <c r="E119" s="221"/>
      <c r="F119" s="89"/>
      <c r="G119" s="89"/>
      <c r="H119" s="89"/>
      <c r="I119" s="89"/>
      <c r="J119" s="89"/>
      <c r="K119" s="89"/>
      <c r="L119" s="89"/>
      <c r="M119" s="89"/>
      <c r="N119" s="89"/>
      <c r="O119" s="89"/>
      <c r="P119" s="89"/>
    </row>
    <row r="120" spans="1:4" ht="15">
      <c r="A120" s="96"/>
      <c r="B120" s="96"/>
      <c r="C120" s="96"/>
      <c r="D120" s="118"/>
    </row>
    <row r="121" spans="1:5" ht="114" customHeight="1">
      <c r="A121" s="96">
        <v>5</v>
      </c>
      <c r="B121" s="96">
        <v>1</v>
      </c>
      <c r="C121" s="95" t="s">
        <v>482</v>
      </c>
      <c r="D121" s="118"/>
      <c r="E121" s="97"/>
    </row>
    <row r="122" spans="1:5" ht="57.75" customHeight="1">
      <c r="A122" s="96"/>
      <c r="B122" s="96"/>
      <c r="C122" s="95" t="s">
        <v>271</v>
      </c>
      <c r="D122" s="118"/>
      <c r="E122" s="97"/>
    </row>
    <row r="123" spans="1:5" ht="59.25" customHeight="1">
      <c r="A123" s="96"/>
      <c r="B123" s="96"/>
      <c r="C123" s="95" t="s">
        <v>272</v>
      </c>
      <c r="D123" s="118"/>
      <c r="E123" s="97"/>
    </row>
    <row r="124" spans="1:5" ht="17.25" customHeight="1">
      <c r="A124" s="96"/>
      <c r="B124" s="96"/>
      <c r="C124" s="95" t="s">
        <v>192</v>
      </c>
      <c r="D124" s="118"/>
      <c r="E124" s="97"/>
    </row>
    <row r="125" spans="1:5" ht="15">
      <c r="A125" s="96"/>
      <c r="B125" s="96" t="s">
        <v>115</v>
      </c>
      <c r="C125" s="96" t="s">
        <v>116</v>
      </c>
      <c r="D125" s="118"/>
      <c r="E125" s="97"/>
    </row>
    <row r="126" spans="1:7" ht="15">
      <c r="A126" s="96"/>
      <c r="B126" s="96"/>
      <c r="C126" s="95" t="s">
        <v>362</v>
      </c>
      <c r="D126" s="118" t="s">
        <v>24</v>
      </c>
      <c r="E126" s="201">
        <v>10</v>
      </c>
      <c r="G126" s="82">
        <f>F126*E126</f>
        <v>0</v>
      </c>
    </row>
    <row r="127" spans="1:5" ht="15">
      <c r="A127" s="96"/>
      <c r="B127" s="96"/>
      <c r="C127" s="222"/>
      <c r="D127" s="118"/>
      <c r="E127" s="201"/>
    </row>
    <row r="128" spans="1:16" s="143" customFormat="1" ht="87" customHeight="1">
      <c r="A128" s="150">
        <v>5</v>
      </c>
      <c r="B128" s="150">
        <v>2</v>
      </c>
      <c r="C128" s="151" t="s">
        <v>483</v>
      </c>
      <c r="D128" s="223"/>
      <c r="E128" s="224"/>
      <c r="F128" s="224"/>
      <c r="G128" s="225"/>
      <c r="H128" s="225"/>
      <c r="I128" s="225"/>
      <c r="J128" s="147"/>
      <c r="K128" s="147"/>
      <c r="L128" s="162"/>
      <c r="M128" s="147"/>
      <c r="N128" s="145"/>
      <c r="O128" s="145"/>
      <c r="P128" s="145"/>
    </row>
    <row r="129" spans="1:16" s="143" customFormat="1" ht="57.75" customHeight="1">
      <c r="A129" s="150"/>
      <c r="B129" s="150"/>
      <c r="C129" s="151" t="s">
        <v>271</v>
      </c>
      <c r="D129" s="223"/>
      <c r="E129" s="224"/>
      <c r="F129" s="224"/>
      <c r="G129" s="225"/>
      <c r="H129" s="225"/>
      <c r="I129" s="225"/>
      <c r="J129" s="147"/>
      <c r="K129" s="147"/>
      <c r="L129" s="162"/>
      <c r="M129" s="147"/>
      <c r="N129" s="145"/>
      <c r="O129" s="145"/>
      <c r="P129" s="145"/>
    </row>
    <row r="130" spans="1:16" s="143" customFormat="1" ht="15">
      <c r="A130" s="150"/>
      <c r="B130" s="150"/>
      <c r="C130" s="151" t="s">
        <v>192</v>
      </c>
      <c r="D130" s="223"/>
      <c r="E130" s="224"/>
      <c r="F130" s="224"/>
      <c r="G130" s="225"/>
      <c r="H130" s="225"/>
      <c r="I130" s="225"/>
      <c r="J130" s="147"/>
      <c r="K130" s="147"/>
      <c r="L130" s="162"/>
      <c r="M130" s="147"/>
      <c r="N130" s="145"/>
      <c r="O130" s="145"/>
      <c r="P130" s="145"/>
    </row>
    <row r="131" spans="1:5" ht="15">
      <c r="A131" s="96"/>
      <c r="B131" s="96" t="s">
        <v>115</v>
      </c>
      <c r="C131" s="96" t="s">
        <v>116</v>
      </c>
      <c r="D131" s="118"/>
      <c r="E131" s="97"/>
    </row>
    <row r="132" spans="1:7" ht="15">
      <c r="A132" s="96"/>
      <c r="B132" s="96"/>
      <c r="C132" s="95" t="s">
        <v>362</v>
      </c>
      <c r="D132" s="118" t="s">
        <v>24</v>
      </c>
      <c r="E132" s="201">
        <v>10</v>
      </c>
      <c r="G132" s="82">
        <f>F132*E132</f>
        <v>0</v>
      </c>
    </row>
    <row r="133" spans="1:21" s="155" customFormat="1" ht="15">
      <c r="A133" s="150"/>
      <c r="B133" s="150"/>
      <c r="C133" s="230"/>
      <c r="D133" s="118"/>
      <c r="E133" s="201"/>
      <c r="F133" s="82"/>
      <c r="G133" s="82"/>
      <c r="H133" s="154"/>
      <c r="I133" s="154"/>
      <c r="J133" s="154"/>
      <c r="K133" s="154"/>
      <c r="L133" s="97"/>
      <c r="M133" s="133"/>
      <c r="N133" s="82"/>
      <c r="O133" s="82"/>
      <c r="P133" s="82"/>
      <c r="Q133" s="83"/>
      <c r="R133" s="83"/>
      <c r="S133" s="83"/>
      <c r="T133" s="83"/>
      <c r="U133" s="83"/>
    </row>
    <row r="134" spans="1:7" ht="15.75">
      <c r="A134" s="136"/>
      <c r="B134" s="136"/>
      <c r="C134" s="137" t="s">
        <v>41</v>
      </c>
      <c r="D134" s="138"/>
      <c r="E134" s="139"/>
      <c r="G134" s="89">
        <f>SUM(G126:G132)</f>
        <v>0</v>
      </c>
    </row>
    <row r="135" spans="1:5" ht="15">
      <c r="A135" s="136"/>
      <c r="B135" s="136"/>
      <c r="C135" s="231"/>
      <c r="D135" s="138"/>
      <c r="E135" s="139"/>
    </row>
    <row r="136" spans="1:16" s="94" customFormat="1" ht="15.75">
      <c r="A136" s="78">
        <v>6</v>
      </c>
      <c r="B136" s="232"/>
      <c r="C136" s="233" t="s">
        <v>39</v>
      </c>
      <c r="D136" s="234"/>
      <c r="E136" s="221"/>
      <c r="F136" s="89"/>
      <c r="G136" s="89"/>
      <c r="H136" s="89"/>
      <c r="I136" s="89"/>
      <c r="J136" s="89"/>
      <c r="K136" s="89"/>
      <c r="L136" s="89"/>
      <c r="M136" s="89"/>
      <c r="N136" s="89"/>
      <c r="O136" s="89"/>
      <c r="P136" s="89"/>
    </row>
    <row r="137" spans="1:5" ht="15">
      <c r="A137" s="96"/>
      <c r="B137" s="96"/>
      <c r="C137" s="235"/>
      <c r="D137" s="118"/>
      <c r="E137" s="97"/>
    </row>
    <row r="138" spans="1:5" ht="30">
      <c r="A138" s="96">
        <v>6</v>
      </c>
      <c r="B138" s="96">
        <v>1</v>
      </c>
      <c r="C138" s="85" t="s">
        <v>278</v>
      </c>
      <c r="D138" s="118"/>
      <c r="E138" s="97"/>
    </row>
    <row r="139" spans="1:5" ht="90">
      <c r="A139" s="96"/>
      <c r="B139" s="96"/>
      <c r="C139" s="85" t="s">
        <v>484</v>
      </c>
      <c r="D139" s="118"/>
      <c r="E139" s="97"/>
    </row>
    <row r="140" spans="1:5" ht="30">
      <c r="A140" s="96"/>
      <c r="B140" s="96"/>
      <c r="C140" s="85" t="s">
        <v>280</v>
      </c>
      <c r="D140" s="118"/>
      <c r="E140" s="97"/>
    </row>
    <row r="141" spans="1:25" s="82" customFormat="1" ht="30">
      <c r="A141" s="96"/>
      <c r="B141" s="96"/>
      <c r="C141" s="85" t="s">
        <v>281</v>
      </c>
      <c r="D141" s="118"/>
      <c r="E141" s="97"/>
      <c r="Q141" s="83"/>
      <c r="R141" s="83"/>
      <c r="S141" s="83"/>
      <c r="T141" s="83"/>
      <c r="U141" s="83"/>
      <c r="V141" s="83"/>
      <c r="W141" s="83"/>
      <c r="X141" s="83"/>
      <c r="Y141" s="83"/>
    </row>
    <row r="142" spans="1:25" s="82" customFormat="1" ht="20.25" customHeight="1">
      <c r="A142" s="96"/>
      <c r="B142" s="96"/>
      <c r="C142" s="151" t="s">
        <v>186</v>
      </c>
      <c r="D142" s="118"/>
      <c r="E142" s="97"/>
      <c r="Q142" s="83"/>
      <c r="R142" s="83"/>
      <c r="S142" s="83"/>
      <c r="T142" s="83"/>
      <c r="U142" s="83"/>
      <c r="V142" s="83"/>
      <c r="W142" s="83"/>
      <c r="X142" s="83"/>
      <c r="Y142" s="83"/>
    </row>
    <row r="143" spans="1:25" s="82" customFormat="1" ht="15">
      <c r="A143" s="96"/>
      <c r="B143" s="96" t="s">
        <v>115</v>
      </c>
      <c r="C143" s="96" t="s">
        <v>116</v>
      </c>
      <c r="D143" s="118"/>
      <c r="E143" s="97"/>
      <c r="Q143" s="83"/>
      <c r="R143" s="83"/>
      <c r="S143" s="83"/>
      <c r="T143" s="83"/>
      <c r="U143" s="83"/>
      <c r="V143" s="83"/>
      <c r="W143" s="83"/>
      <c r="X143" s="83"/>
      <c r="Y143" s="83"/>
    </row>
    <row r="144" spans="1:25" s="82" customFormat="1" ht="15">
      <c r="A144" s="96"/>
      <c r="B144" s="96"/>
      <c r="C144" s="96" t="s">
        <v>282</v>
      </c>
      <c r="D144" s="134" t="s">
        <v>118</v>
      </c>
      <c r="E144" s="119">
        <v>179</v>
      </c>
      <c r="G144" s="82">
        <f>F144*E144</f>
        <v>0</v>
      </c>
      <c r="Q144" s="83"/>
      <c r="R144" s="83"/>
      <c r="S144" s="83"/>
      <c r="T144" s="83"/>
      <c r="U144" s="83"/>
      <c r="V144" s="83"/>
      <c r="W144" s="83"/>
      <c r="X144" s="83"/>
      <c r="Y144" s="83"/>
    </row>
    <row r="145" spans="1:25" s="82" customFormat="1" ht="15">
      <c r="A145" s="96"/>
      <c r="B145" s="96"/>
      <c r="C145" s="96" t="s">
        <v>283</v>
      </c>
      <c r="D145" s="134" t="s">
        <v>118</v>
      </c>
      <c r="E145" s="119">
        <v>244</v>
      </c>
      <c r="G145" s="82">
        <f>F145*E145</f>
        <v>0</v>
      </c>
      <c r="Q145" s="83"/>
      <c r="R145" s="83"/>
      <c r="S145" s="83"/>
      <c r="T145" s="83"/>
      <c r="U145" s="83"/>
      <c r="V145" s="83"/>
      <c r="W145" s="83"/>
      <c r="X145" s="83"/>
      <c r="Y145" s="83"/>
    </row>
    <row r="146" spans="1:25" s="82" customFormat="1" ht="10.5" customHeight="1">
      <c r="A146" s="96"/>
      <c r="B146" s="96"/>
      <c r="C146" s="96"/>
      <c r="D146" s="135"/>
      <c r="E146" s="119"/>
      <c r="Q146" s="83"/>
      <c r="R146" s="83"/>
      <c r="S146" s="83"/>
      <c r="T146" s="83"/>
      <c r="U146" s="83"/>
      <c r="V146" s="83"/>
      <c r="W146" s="83"/>
      <c r="X146" s="83"/>
      <c r="Y146" s="83"/>
    </row>
    <row r="147" spans="1:25" s="82" customFormat="1" ht="30">
      <c r="A147" s="96">
        <v>6</v>
      </c>
      <c r="B147" s="96">
        <v>2</v>
      </c>
      <c r="C147" s="85" t="s">
        <v>284</v>
      </c>
      <c r="D147" s="118"/>
      <c r="E147" s="97"/>
      <c r="Q147" s="83"/>
      <c r="R147" s="83"/>
      <c r="S147" s="83"/>
      <c r="T147" s="83"/>
      <c r="U147" s="83"/>
      <c r="V147" s="83"/>
      <c r="W147" s="83"/>
      <c r="X147" s="83"/>
      <c r="Y147" s="83"/>
    </row>
    <row r="148" spans="1:25" s="82" customFormat="1" ht="75">
      <c r="A148" s="96"/>
      <c r="B148" s="96"/>
      <c r="C148" s="85" t="s">
        <v>485</v>
      </c>
      <c r="D148" s="118"/>
      <c r="E148" s="97"/>
      <c r="Q148" s="83"/>
      <c r="R148" s="83"/>
      <c r="S148" s="83"/>
      <c r="T148" s="83"/>
      <c r="U148" s="83"/>
      <c r="V148" s="83"/>
      <c r="W148" s="83"/>
      <c r="X148" s="83"/>
      <c r="Y148" s="83"/>
    </row>
    <row r="149" spans="1:25" s="82" customFormat="1" ht="28.5" customHeight="1">
      <c r="A149" s="96"/>
      <c r="B149" s="96"/>
      <c r="C149" s="85" t="s">
        <v>285</v>
      </c>
      <c r="D149" s="118"/>
      <c r="E149" s="97"/>
      <c r="Q149" s="83"/>
      <c r="R149" s="83"/>
      <c r="S149" s="83"/>
      <c r="T149" s="83"/>
      <c r="U149" s="83"/>
      <c r="V149" s="83"/>
      <c r="W149" s="83"/>
      <c r="X149" s="83"/>
      <c r="Y149" s="83"/>
    </row>
    <row r="150" spans="1:25" s="82" customFormat="1" ht="30">
      <c r="A150" s="96"/>
      <c r="B150" s="96"/>
      <c r="C150" s="85" t="s">
        <v>281</v>
      </c>
      <c r="D150" s="118"/>
      <c r="E150" s="97"/>
      <c r="Q150" s="83"/>
      <c r="R150" s="83"/>
      <c r="S150" s="83"/>
      <c r="T150" s="83"/>
      <c r="U150" s="83"/>
      <c r="V150" s="83"/>
      <c r="W150" s="83"/>
      <c r="X150" s="83"/>
      <c r="Y150" s="83"/>
    </row>
    <row r="151" spans="1:25" s="82" customFormat="1" ht="18.75" customHeight="1">
      <c r="A151" s="96"/>
      <c r="B151" s="96"/>
      <c r="C151" s="151" t="s">
        <v>186</v>
      </c>
      <c r="D151" s="118"/>
      <c r="E151" s="97"/>
      <c r="Q151" s="83"/>
      <c r="R151" s="83"/>
      <c r="S151" s="83"/>
      <c r="T151" s="83"/>
      <c r="U151" s="83"/>
      <c r="V151" s="83"/>
      <c r="W151" s="83"/>
      <c r="X151" s="83"/>
      <c r="Y151" s="83"/>
    </row>
    <row r="152" spans="1:25" s="82" customFormat="1" ht="15">
      <c r="A152" s="96"/>
      <c r="B152" s="96" t="s">
        <v>115</v>
      </c>
      <c r="C152" s="96" t="s">
        <v>116</v>
      </c>
      <c r="D152" s="118"/>
      <c r="E152" s="97"/>
      <c r="Q152" s="83"/>
      <c r="R152" s="83"/>
      <c r="S152" s="83"/>
      <c r="T152" s="83"/>
      <c r="U152" s="83"/>
      <c r="V152" s="83"/>
      <c r="W152" s="83"/>
      <c r="X152" s="83"/>
      <c r="Y152" s="83"/>
    </row>
    <row r="153" spans="1:25" s="82" customFormat="1" ht="15">
      <c r="A153" s="96"/>
      <c r="B153" s="96"/>
      <c r="C153" s="96" t="s">
        <v>282</v>
      </c>
      <c r="D153" s="134" t="s">
        <v>118</v>
      </c>
      <c r="E153" s="119">
        <v>179</v>
      </c>
      <c r="G153" s="82">
        <f>F153*E153</f>
        <v>0</v>
      </c>
      <c r="Q153" s="83"/>
      <c r="R153" s="83"/>
      <c r="S153" s="83"/>
      <c r="T153" s="83"/>
      <c r="U153" s="83"/>
      <c r="V153" s="83"/>
      <c r="W153" s="83"/>
      <c r="X153" s="83"/>
      <c r="Y153" s="83"/>
    </row>
    <row r="154" spans="1:25" s="82" customFormat="1" ht="15">
      <c r="A154" s="96"/>
      <c r="B154" s="96"/>
      <c r="C154" s="96" t="s">
        <v>283</v>
      </c>
      <c r="D154" s="134" t="s">
        <v>118</v>
      </c>
      <c r="E154" s="119">
        <v>244</v>
      </c>
      <c r="G154" s="82">
        <f>F154*E154</f>
        <v>0</v>
      </c>
      <c r="Q154" s="83"/>
      <c r="R154" s="83"/>
      <c r="S154" s="83"/>
      <c r="T154" s="83"/>
      <c r="U154" s="83"/>
      <c r="V154" s="83"/>
      <c r="W154" s="83"/>
      <c r="X154" s="83"/>
      <c r="Y154" s="83"/>
    </row>
    <row r="155" spans="1:25" s="82" customFormat="1" ht="15">
      <c r="A155" s="96"/>
      <c r="B155" s="96"/>
      <c r="C155" s="235"/>
      <c r="D155" s="118"/>
      <c r="E155" s="97"/>
      <c r="Q155" s="83"/>
      <c r="R155" s="83"/>
      <c r="S155" s="83"/>
      <c r="T155" s="83"/>
      <c r="U155" s="83"/>
      <c r="V155" s="83"/>
      <c r="W155" s="83"/>
      <c r="X155" s="83"/>
      <c r="Y155" s="83"/>
    </row>
    <row r="156" spans="1:25" s="82" customFormat="1" ht="15">
      <c r="A156" s="96">
        <v>6</v>
      </c>
      <c r="B156" s="96">
        <v>3</v>
      </c>
      <c r="C156" s="85" t="s">
        <v>286</v>
      </c>
      <c r="D156" s="118"/>
      <c r="E156" s="97"/>
      <c r="Q156" s="83"/>
      <c r="R156" s="83"/>
      <c r="S156" s="83"/>
      <c r="T156" s="83"/>
      <c r="U156" s="83"/>
      <c r="V156" s="83"/>
      <c r="W156" s="83"/>
      <c r="X156" s="83"/>
      <c r="Y156" s="83"/>
    </row>
    <row r="157" spans="1:25" s="82" customFormat="1" ht="72.75" customHeight="1">
      <c r="A157" s="96"/>
      <c r="B157" s="96"/>
      <c r="C157" s="85" t="s">
        <v>287</v>
      </c>
      <c r="D157" s="118"/>
      <c r="E157" s="97"/>
      <c r="Q157" s="83"/>
      <c r="R157" s="83"/>
      <c r="S157" s="83"/>
      <c r="T157" s="83"/>
      <c r="U157" s="83"/>
      <c r="V157" s="83"/>
      <c r="W157" s="83"/>
      <c r="X157" s="83"/>
      <c r="Y157" s="83"/>
    </row>
    <row r="158" spans="1:25" s="82" customFormat="1" ht="59.25" customHeight="1">
      <c r="A158" s="96"/>
      <c r="B158" s="96"/>
      <c r="C158" s="85" t="s">
        <v>288</v>
      </c>
      <c r="D158" s="118"/>
      <c r="E158" s="97"/>
      <c r="Q158" s="83"/>
      <c r="R158" s="83"/>
      <c r="S158" s="83"/>
      <c r="T158" s="83"/>
      <c r="U158" s="83"/>
      <c r="V158" s="83"/>
      <c r="W158" s="83"/>
      <c r="X158" s="83"/>
      <c r="Y158" s="83"/>
    </row>
    <row r="159" spans="1:25" s="82" customFormat="1" ht="21.75" customHeight="1">
      <c r="A159" s="96"/>
      <c r="B159" s="96"/>
      <c r="C159" s="151" t="s">
        <v>186</v>
      </c>
      <c r="D159" s="118"/>
      <c r="E159" s="97"/>
      <c r="Q159" s="83"/>
      <c r="R159" s="83"/>
      <c r="S159" s="83"/>
      <c r="T159" s="83"/>
      <c r="U159" s="83"/>
      <c r="V159" s="83"/>
      <c r="W159" s="83"/>
      <c r="X159" s="83"/>
      <c r="Y159" s="83"/>
    </row>
    <row r="160" spans="1:25" s="82" customFormat="1" ht="15">
      <c r="A160" s="96"/>
      <c r="B160" s="96" t="s">
        <v>115</v>
      </c>
      <c r="C160" s="96" t="s">
        <v>116</v>
      </c>
      <c r="D160" s="118"/>
      <c r="E160" s="97"/>
      <c r="Q160" s="83"/>
      <c r="R160" s="83"/>
      <c r="S160" s="83"/>
      <c r="T160" s="83"/>
      <c r="U160" s="83"/>
      <c r="V160" s="83"/>
      <c r="W160" s="83"/>
      <c r="X160" s="83"/>
      <c r="Y160" s="83"/>
    </row>
    <row r="161" spans="1:25" s="82" customFormat="1" ht="15">
      <c r="A161" s="96"/>
      <c r="B161" s="96"/>
      <c r="C161" s="96" t="s">
        <v>282</v>
      </c>
      <c r="D161" s="134" t="s">
        <v>118</v>
      </c>
      <c r="E161" s="119">
        <v>179</v>
      </c>
      <c r="G161" s="82">
        <f>F161*E161</f>
        <v>0</v>
      </c>
      <c r="Q161" s="83"/>
      <c r="R161" s="83"/>
      <c r="S161" s="83"/>
      <c r="T161" s="83"/>
      <c r="U161" s="83"/>
      <c r="V161" s="83"/>
      <c r="W161" s="83"/>
      <c r="X161" s="83"/>
      <c r="Y161" s="83"/>
    </row>
    <row r="162" spans="1:25" s="82" customFormat="1" ht="15">
      <c r="A162" s="96"/>
      <c r="B162" s="96"/>
      <c r="C162" s="96" t="s">
        <v>283</v>
      </c>
      <c r="D162" s="134" t="s">
        <v>118</v>
      </c>
      <c r="E162" s="119">
        <v>244</v>
      </c>
      <c r="G162" s="82">
        <f>F162*E162</f>
        <v>0</v>
      </c>
      <c r="Q162" s="83"/>
      <c r="R162" s="83"/>
      <c r="S162" s="83"/>
      <c r="T162" s="83"/>
      <c r="U162" s="83"/>
      <c r="V162" s="83"/>
      <c r="W162" s="83"/>
      <c r="X162" s="83"/>
      <c r="Y162" s="83"/>
    </row>
    <row r="163" spans="1:5" ht="15">
      <c r="A163" s="96"/>
      <c r="B163" s="96"/>
      <c r="C163" s="235"/>
      <c r="D163" s="118"/>
      <c r="E163" s="97"/>
    </row>
    <row r="164" spans="1:7" ht="15.75">
      <c r="A164" s="136"/>
      <c r="B164" s="136"/>
      <c r="C164" s="137" t="s">
        <v>41</v>
      </c>
      <c r="D164" s="138"/>
      <c r="E164" s="139"/>
      <c r="G164" s="89">
        <f>SUM(G144:G162)</f>
        <v>0</v>
      </c>
    </row>
    <row r="165" spans="1:5" ht="15">
      <c r="A165" s="136"/>
      <c r="B165" s="136"/>
      <c r="C165" s="231"/>
      <c r="D165" s="138"/>
      <c r="E165" s="139"/>
    </row>
    <row r="166" spans="1:5" ht="15.75">
      <c r="A166" s="236"/>
      <c r="B166" s="236"/>
      <c r="C166" s="359" t="s">
        <v>19</v>
      </c>
      <c r="D166" s="359"/>
      <c r="E166" s="238"/>
    </row>
    <row r="167" spans="1:5" ht="15.75">
      <c r="A167" s="236"/>
      <c r="B167" s="236"/>
      <c r="C167" s="239"/>
      <c r="D167" s="240"/>
      <c r="E167" s="238"/>
    </row>
    <row r="168" spans="1:16" s="94" customFormat="1" ht="15.75">
      <c r="A168" s="78">
        <v>1</v>
      </c>
      <c r="B168" s="140"/>
      <c r="C168" s="141" t="s">
        <v>25</v>
      </c>
      <c r="D168" s="241"/>
      <c r="E168" s="242"/>
      <c r="F168" s="243">
        <f>G12</f>
        <v>0</v>
      </c>
      <c r="G168" s="89"/>
      <c r="H168" s="89"/>
      <c r="I168" s="89"/>
      <c r="J168" s="89"/>
      <c r="K168" s="89"/>
      <c r="L168" s="89"/>
      <c r="M168" s="89"/>
      <c r="N168" s="89"/>
      <c r="O168" s="89"/>
      <c r="P168" s="89"/>
    </row>
    <row r="169" spans="1:16" s="94" customFormat="1" ht="15.75">
      <c r="A169" s="78"/>
      <c r="B169" s="140"/>
      <c r="C169" s="141"/>
      <c r="D169" s="241"/>
      <c r="E169" s="242"/>
      <c r="F169" s="243"/>
      <c r="G169" s="89"/>
      <c r="H169" s="89"/>
      <c r="I169" s="89"/>
      <c r="J169" s="89"/>
      <c r="K169" s="89"/>
      <c r="L169" s="89"/>
      <c r="M169" s="89"/>
      <c r="N169" s="89"/>
      <c r="O169" s="89"/>
      <c r="P169" s="89"/>
    </row>
    <row r="170" spans="1:16" s="94" customFormat="1" ht="15.75">
      <c r="A170" s="78">
        <v>2</v>
      </c>
      <c r="B170" s="232"/>
      <c r="C170" s="237" t="s">
        <v>26</v>
      </c>
      <c r="D170" s="244"/>
      <c r="E170" s="245"/>
      <c r="F170" s="243">
        <f>G52</f>
        <v>0</v>
      </c>
      <c r="G170" s="89"/>
      <c r="H170" s="89"/>
      <c r="I170" s="89"/>
      <c r="J170" s="89"/>
      <c r="K170" s="89"/>
      <c r="L170" s="89"/>
      <c r="M170" s="89"/>
      <c r="N170" s="89"/>
      <c r="O170" s="89"/>
      <c r="P170" s="89"/>
    </row>
    <row r="171" spans="1:16" s="94" customFormat="1" ht="15.75">
      <c r="A171" s="78"/>
      <c r="B171" s="232"/>
      <c r="C171" s="237"/>
      <c r="D171" s="244"/>
      <c r="E171" s="245"/>
      <c r="F171" s="243"/>
      <c r="G171" s="89"/>
      <c r="H171" s="89"/>
      <c r="I171" s="89"/>
      <c r="J171" s="89"/>
      <c r="K171" s="89"/>
      <c r="L171" s="89"/>
      <c r="M171" s="89"/>
      <c r="N171" s="89"/>
      <c r="O171" s="89"/>
      <c r="P171" s="89"/>
    </row>
    <row r="172" spans="1:16" s="94" customFormat="1" ht="15.75">
      <c r="A172" s="78">
        <v>3</v>
      </c>
      <c r="B172" s="232"/>
      <c r="C172" s="237" t="s">
        <v>177</v>
      </c>
      <c r="D172" s="244"/>
      <c r="E172" s="245"/>
      <c r="F172" s="243">
        <f>G80</f>
        <v>0</v>
      </c>
      <c r="G172" s="89"/>
      <c r="H172" s="89"/>
      <c r="I172" s="89"/>
      <c r="J172" s="89"/>
      <c r="K172" s="89"/>
      <c r="L172" s="89"/>
      <c r="M172" s="89"/>
      <c r="N172" s="89"/>
      <c r="O172" s="89"/>
      <c r="P172" s="89"/>
    </row>
    <row r="173" spans="1:16" s="94" customFormat="1" ht="15.75">
      <c r="A173" s="78"/>
      <c r="B173" s="232"/>
      <c r="C173" s="237"/>
      <c r="D173" s="244"/>
      <c r="E173" s="245"/>
      <c r="F173" s="243"/>
      <c r="G173" s="89"/>
      <c r="H173" s="89"/>
      <c r="I173" s="89"/>
      <c r="J173" s="89"/>
      <c r="K173" s="89"/>
      <c r="L173" s="89"/>
      <c r="M173" s="89"/>
      <c r="N173" s="89"/>
      <c r="O173" s="89"/>
      <c r="P173" s="89"/>
    </row>
    <row r="174" spans="1:16" s="94" customFormat="1" ht="15.75">
      <c r="A174" s="78">
        <v>4</v>
      </c>
      <c r="B174" s="232"/>
      <c r="C174" s="237" t="s">
        <v>224</v>
      </c>
      <c r="D174" s="244"/>
      <c r="E174" s="245"/>
      <c r="F174" s="243">
        <f>G117</f>
        <v>0</v>
      </c>
      <c r="G174" s="89"/>
      <c r="H174" s="89"/>
      <c r="I174" s="89"/>
      <c r="J174" s="89"/>
      <c r="K174" s="89"/>
      <c r="L174" s="89"/>
      <c r="M174" s="89"/>
      <c r="N174" s="89"/>
      <c r="O174" s="89"/>
      <c r="P174" s="89"/>
    </row>
    <row r="175" spans="1:16" s="94" customFormat="1" ht="15.75">
      <c r="A175" s="78"/>
      <c r="B175" s="232"/>
      <c r="C175" s="237"/>
      <c r="D175" s="244"/>
      <c r="E175" s="245"/>
      <c r="F175" s="243"/>
      <c r="G175" s="89"/>
      <c r="H175" s="89"/>
      <c r="I175" s="89"/>
      <c r="J175" s="89"/>
      <c r="K175" s="89"/>
      <c r="L175" s="89"/>
      <c r="M175" s="89"/>
      <c r="N175" s="89"/>
      <c r="O175" s="89"/>
      <c r="P175" s="89"/>
    </row>
    <row r="176" spans="1:16" s="94" customFormat="1" ht="15.75">
      <c r="A176" s="78">
        <v>5</v>
      </c>
      <c r="B176" s="232"/>
      <c r="C176" s="140" t="s">
        <v>270</v>
      </c>
      <c r="D176" s="244"/>
      <c r="E176" s="245"/>
      <c r="F176" s="243">
        <f>G134</f>
        <v>0</v>
      </c>
      <c r="G176" s="89"/>
      <c r="H176" s="89"/>
      <c r="I176" s="89"/>
      <c r="J176" s="89"/>
      <c r="K176" s="89"/>
      <c r="L176" s="89"/>
      <c r="M176" s="89"/>
      <c r="N176" s="89"/>
      <c r="O176" s="89"/>
      <c r="P176" s="89"/>
    </row>
    <row r="177" spans="1:16" s="94" customFormat="1" ht="15.75">
      <c r="A177" s="78"/>
      <c r="B177" s="232"/>
      <c r="C177" s="140"/>
      <c r="D177" s="244"/>
      <c r="E177" s="245"/>
      <c r="F177" s="243"/>
      <c r="G177" s="89"/>
      <c r="H177" s="89"/>
      <c r="I177" s="89"/>
      <c r="J177" s="89"/>
      <c r="K177" s="89"/>
      <c r="L177" s="89"/>
      <c r="M177" s="89"/>
      <c r="N177" s="89"/>
      <c r="O177" s="89"/>
      <c r="P177" s="89"/>
    </row>
    <row r="178" spans="1:16" s="94" customFormat="1" ht="15.75">
      <c r="A178" s="78">
        <v>6</v>
      </c>
      <c r="B178" s="232"/>
      <c r="C178" s="233" t="s">
        <v>39</v>
      </c>
      <c r="D178" s="244"/>
      <c r="E178" s="245"/>
      <c r="F178" s="243">
        <f>G164</f>
        <v>0</v>
      </c>
      <c r="G178" s="89"/>
      <c r="H178" s="89"/>
      <c r="I178" s="89"/>
      <c r="J178" s="89"/>
      <c r="K178" s="89"/>
      <c r="L178" s="89"/>
      <c r="M178" s="89"/>
      <c r="N178" s="89"/>
      <c r="O178" s="89"/>
      <c r="P178" s="89"/>
    </row>
    <row r="179" spans="1:16" s="94" customFormat="1" ht="15.75">
      <c r="A179" s="78"/>
      <c r="B179" s="232"/>
      <c r="C179" s="233"/>
      <c r="D179" s="244"/>
      <c r="E179" s="245"/>
      <c r="F179" s="243"/>
      <c r="G179" s="89"/>
      <c r="H179" s="89"/>
      <c r="I179" s="89"/>
      <c r="J179" s="89"/>
      <c r="K179" s="89"/>
      <c r="L179" s="89"/>
      <c r="M179" s="89"/>
      <c r="N179" s="89"/>
      <c r="O179" s="89"/>
      <c r="P179" s="89"/>
    </row>
    <row r="180" spans="1:16" s="94" customFormat="1" ht="15.75">
      <c r="A180" s="78"/>
      <c r="B180" s="232"/>
      <c r="C180" s="137" t="s">
        <v>41</v>
      </c>
      <c r="D180" s="244"/>
      <c r="E180" s="245"/>
      <c r="F180" s="243">
        <f>SUM(F168:F179)</f>
        <v>0</v>
      </c>
      <c r="G180" s="89"/>
      <c r="H180" s="89"/>
      <c r="I180" s="89"/>
      <c r="J180" s="89"/>
      <c r="K180" s="89"/>
      <c r="L180" s="89"/>
      <c r="M180" s="89"/>
      <c r="N180" s="89"/>
      <c r="O180" s="89"/>
      <c r="P180" s="89"/>
    </row>
    <row r="181" spans="1:16" s="94" customFormat="1" ht="15.75">
      <c r="A181" s="78"/>
      <c r="B181" s="232"/>
      <c r="C181" s="137"/>
      <c r="D181" s="244"/>
      <c r="E181" s="245"/>
      <c r="F181" s="243"/>
      <c r="G181" s="89"/>
      <c r="H181" s="89"/>
      <c r="I181" s="89"/>
      <c r="J181" s="89"/>
      <c r="K181" s="89"/>
      <c r="L181" s="89"/>
      <c r="M181" s="89"/>
      <c r="N181" s="89"/>
      <c r="O181" s="89"/>
      <c r="P181" s="89"/>
    </row>
    <row r="182" spans="1:16" s="94" customFormat="1" ht="15.75">
      <c r="A182" s="78"/>
      <c r="B182" s="232"/>
      <c r="C182" s="233" t="s">
        <v>289</v>
      </c>
      <c r="D182" s="244"/>
      <c r="E182" s="245"/>
      <c r="F182" s="243">
        <f>F180*0.25</f>
        <v>0</v>
      </c>
      <c r="G182" s="89"/>
      <c r="H182" s="89"/>
      <c r="I182" s="89"/>
      <c r="J182" s="89"/>
      <c r="K182" s="89"/>
      <c r="L182" s="89"/>
      <c r="M182" s="89"/>
      <c r="N182" s="89"/>
      <c r="O182" s="89"/>
      <c r="P182" s="89"/>
    </row>
    <row r="183" spans="1:16" s="94" customFormat="1" ht="15.75">
      <c r="A183" s="78"/>
      <c r="B183" s="232"/>
      <c r="C183" s="233"/>
      <c r="D183" s="244"/>
      <c r="E183" s="245"/>
      <c r="F183" s="243"/>
      <c r="G183" s="89"/>
      <c r="H183" s="89"/>
      <c r="I183" s="89"/>
      <c r="J183" s="89"/>
      <c r="K183" s="89"/>
      <c r="L183" s="89"/>
      <c r="M183" s="89"/>
      <c r="N183" s="89"/>
      <c r="O183" s="89"/>
      <c r="P183" s="89"/>
    </row>
    <row r="184" spans="1:7" ht="15.75">
      <c r="A184" s="113"/>
      <c r="B184" s="113"/>
      <c r="C184" s="137" t="s">
        <v>46</v>
      </c>
      <c r="D184" s="246"/>
      <c r="E184" s="247"/>
      <c r="F184" s="243">
        <f>SUM(F180:F182)</f>
        <v>0</v>
      </c>
      <c r="G184" s="80"/>
    </row>
    <row r="185" spans="4:7" ht="15">
      <c r="D185" s="83"/>
      <c r="E185" s="83"/>
      <c r="F185" s="83"/>
      <c r="G185" s="83"/>
    </row>
  </sheetData>
  <sheetProtection/>
  <mergeCells count="1">
    <mergeCell ref="C166:D166"/>
  </mergeCells>
  <printOptions/>
  <pageMargins left="0.7480314960629921" right="0.7480314960629921" top="0.9055118110236221" bottom="0.9055118110236221" header="0.5118110236220472" footer="0.3937007874015748"/>
  <pageSetup firstPageNumber="40" useFirstPageNumber="1" horizontalDpi="600" verticalDpi="600" orientation="portrait" paperSize="9" scale="86" r:id="rId1"/>
  <headerFooter>
    <oddHeader>&amp;L&amp;"Times New Roman,Podebljano"&amp;7D &amp;&amp; Z&amp;"Times New Roman,Uobičajeno" doo Zadar&amp;R&amp;"Times New Roman,Uobičajeno"&amp;7 ZOP INFR - 573A</oddHeader>
    <oddFooter>&amp;L&amp;"Times New Roman,Uobičajeno"&amp;7investitor:  GRAD ZADAR, Narodni trg 1, 23000 Zadar 
građevina:  PRISTUPNA CESTA PODUZETNIČKE ZONE CRNO OD POSLOVNE ZONE MURVICA JUG (D8) - 1. FAZA
datum:          rujan 2018.&amp;R&amp;"Times New Roman,Uobičajeno"&amp;7
str. &amp;P</oddFooter>
  </headerFooter>
  <rowBreaks count="9" manualBreakCount="9">
    <brk id="13" max="6" man="1"/>
    <brk id="35" max="6" man="1"/>
    <brk id="53" max="6" man="1"/>
    <brk id="72" max="6" man="1"/>
    <brk id="81" max="6" man="1"/>
    <brk id="104" max="6" man="1"/>
    <brk id="117" max="6" man="1"/>
    <brk id="134" max="6" man="1"/>
    <brk id="164" max="6" man="1"/>
  </rowBreaks>
</worksheet>
</file>

<file path=xl/worksheets/sheet6.xml><?xml version="1.0" encoding="utf-8"?>
<worksheet xmlns="http://schemas.openxmlformats.org/spreadsheetml/2006/main" xmlns:r="http://schemas.openxmlformats.org/officeDocument/2006/relationships">
  <sheetPr>
    <pageSetUpPr fitToPage="1"/>
  </sheetPr>
  <dimension ref="A1:F94"/>
  <sheetViews>
    <sheetView view="pageLayout" zoomScale="85" zoomScaleSheetLayoutView="115" zoomScalePageLayoutView="85" workbookViewId="0" topLeftCell="A129">
      <selection activeCell="B164" sqref="B164"/>
    </sheetView>
  </sheetViews>
  <sheetFormatPr defaultColWidth="9.140625" defaultRowHeight="12.75"/>
  <cols>
    <col min="1" max="1" width="7.140625" style="0" customWidth="1"/>
    <col min="2" max="2" width="77.57421875" style="0" customWidth="1"/>
    <col min="3" max="3" width="8.8515625" style="0" customWidth="1"/>
    <col min="4" max="4" width="8.57421875" style="0" customWidth="1"/>
    <col min="5" max="6" width="13.57421875" style="0" customWidth="1"/>
  </cols>
  <sheetData>
    <row r="1" spans="1:3" ht="15.75">
      <c r="A1" s="78" t="s">
        <v>464</v>
      </c>
      <c r="B1" s="248" t="s">
        <v>398</v>
      </c>
      <c r="C1" s="248"/>
    </row>
    <row r="2" spans="1:3" ht="15.75">
      <c r="A2" s="78"/>
      <c r="B2" s="248"/>
      <c r="C2" s="248"/>
    </row>
    <row r="3" spans="1:6" ht="15">
      <c r="A3" s="360" t="s">
        <v>291</v>
      </c>
      <c r="B3" s="360"/>
      <c r="C3" s="360"/>
      <c r="D3" s="360"/>
      <c r="E3" s="360"/>
      <c r="F3" s="360"/>
    </row>
    <row r="4" spans="1:6" ht="12.75">
      <c r="A4" s="251" t="s">
        <v>292</v>
      </c>
      <c r="B4" s="252" t="s">
        <v>293</v>
      </c>
      <c r="C4" s="251" t="s">
        <v>294</v>
      </c>
      <c r="D4" s="251" t="s">
        <v>295</v>
      </c>
      <c r="E4" s="253" t="s">
        <v>296</v>
      </c>
      <c r="F4" s="253" t="s">
        <v>297</v>
      </c>
    </row>
    <row r="5" spans="1:6" ht="150">
      <c r="A5" s="354" t="s">
        <v>369</v>
      </c>
      <c r="B5" s="254" t="s">
        <v>298</v>
      </c>
      <c r="C5" s="255" t="s">
        <v>299</v>
      </c>
      <c r="D5" s="256">
        <v>147</v>
      </c>
      <c r="E5" s="256"/>
      <c r="F5" s="256">
        <f aca="true" t="shared" si="0" ref="F5:F15">D5*E5</f>
        <v>0</v>
      </c>
    </row>
    <row r="6" spans="1:6" ht="105">
      <c r="A6" s="355" t="s">
        <v>370</v>
      </c>
      <c r="B6" s="254" t="s">
        <v>300</v>
      </c>
      <c r="C6" s="255" t="s">
        <v>299</v>
      </c>
      <c r="D6" s="256">
        <v>0.5</v>
      </c>
      <c r="E6" s="256"/>
      <c r="F6" s="256">
        <f t="shared" si="0"/>
        <v>0</v>
      </c>
    </row>
    <row r="7" spans="1:6" ht="45">
      <c r="A7" s="355" t="s">
        <v>372</v>
      </c>
      <c r="B7" s="254" t="s">
        <v>301</v>
      </c>
      <c r="C7" s="255" t="s">
        <v>299</v>
      </c>
      <c r="D7" s="256">
        <v>55</v>
      </c>
      <c r="E7" s="256"/>
      <c r="F7" s="256">
        <f t="shared" si="0"/>
        <v>0</v>
      </c>
    </row>
    <row r="8" spans="1:6" ht="45">
      <c r="A8" s="355" t="s">
        <v>371</v>
      </c>
      <c r="B8" s="254" t="s">
        <v>302</v>
      </c>
      <c r="C8" s="255" t="s">
        <v>299</v>
      </c>
      <c r="D8" s="256">
        <v>92</v>
      </c>
      <c r="E8" s="256"/>
      <c r="F8" s="256">
        <f t="shared" si="0"/>
        <v>0</v>
      </c>
    </row>
    <row r="9" spans="1:6" ht="63">
      <c r="A9" s="355" t="s">
        <v>373</v>
      </c>
      <c r="B9" s="254" t="s">
        <v>340</v>
      </c>
      <c r="C9" s="255" t="s">
        <v>299</v>
      </c>
      <c r="D9" s="256">
        <v>55</v>
      </c>
      <c r="E9" s="256"/>
      <c r="F9" s="256">
        <f t="shared" si="0"/>
        <v>0</v>
      </c>
    </row>
    <row r="10" spans="1:6" ht="30">
      <c r="A10" s="355" t="s">
        <v>374</v>
      </c>
      <c r="B10" s="254" t="s">
        <v>432</v>
      </c>
      <c r="C10" s="255" t="s">
        <v>24</v>
      </c>
      <c r="D10" s="258">
        <v>1</v>
      </c>
      <c r="E10" s="256"/>
      <c r="F10" s="256">
        <f t="shared" si="0"/>
        <v>0</v>
      </c>
    </row>
    <row r="11" spans="1:6" ht="30">
      <c r="A11" s="355" t="s">
        <v>375</v>
      </c>
      <c r="B11" s="254" t="s">
        <v>303</v>
      </c>
      <c r="C11" s="255" t="s">
        <v>24</v>
      </c>
      <c r="D11" s="258">
        <v>4</v>
      </c>
      <c r="E11" s="256"/>
      <c r="F11" s="256">
        <f t="shared" si="0"/>
        <v>0</v>
      </c>
    </row>
    <row r="12" spans="1:6" ht="45">
      <c r="A12" s="355" t="s">
        <v>376</v>
      </c>
      <c r="B12" s="254" t="s">
        <v>341</v>
      </c>
      <c r="C12" s="255" t="s">
        <v>24</v>
      </c>
      <c r="D12" s="258">
        <v>4</v>
      </c>
      <c r="E12" s="256"/>
      <c r="F12" s="256">
        <f t="shared" si="0"/>
        <v>0</v>
      </c>
    </row>
    <row r="13" spans="1:6" ht="45">
      <c r="A13" s="355" t="s">
        <v>377</v>
      </c>
      <c r="B13" s="254" t="s">
        <v>304</v>
      </c>
      <c r="C13" s="255" t="s">
        <v>24</v>
      </c>
      <c r="D13" s="258">
        <v>5</v>
      </c>
      <c r="E13" s="256"/>
      <c r="F13" s="256">
        <f t="shared" si="0"/>
        <v>0</v>
      </c>
    </row>
    <row r="14" spans="1:6" ht="22.5" customHeight="1">
      <c r="A14" s="355" t="s">
        <v>378</v>
      </c>
      <c r="B14" s="254" t="s">
        <v>305</v>
      </c>
      <c r="C14" s="255" t="s">
        <v>37</v>
      </c>
      <c r="D14" s="258">
        <v>1</v>
      </c>
      <c r="E14" s="256"/>
      <c r="F14" s="256">
        <f t="shared" si="0"/>
        <v>0</v>
      </c>
    </row>
    <row r="15" spans="1:6" ht="22.5" customHeight="1">
      <c r="A15" s="355" t="s">
        <v>386</v>
      </c>
      <c r="B15" s="254" t="s">
        <v>306</v>
      </c>
      <c r="C15" s="255" t="s">
        <v>37</v>
      </c>
      <c r="D15" s="258">
        <v>1</v>
      </c>
      <c r="E15" s="256"/>
      <c r="F15" s="256">
        <f t="shared" si="0"/>
        <v>0</v>
      </c>
    </row>
    <row r="16" spans="1:6" ht="12.75">
      <c r="A16" s="371"/>
      <c r="B16" s="371"/>
      <c r="C16" s="371"/>
      <c r="D16" s="371"/>
      <c r="E16" s="371"/>
      <c r="F16" s="371"/>
    </row>
    <row r="17" spans="1:6" ht="15">
      <c r="A17" s="372" t="s">
        <v>41</v>
      </c>
      <c r="B17" s="372"/>
      <c r="C17" s="373">
        <f>SUM(F5:F15)</f>
        <v>0</v>
      </c>
      <c r="D17" s="372"/>
      <c r="E17" s="372"/>
      <c r="F17" s="372"/>
    </row>
    <row r="18" spans="1:6" ht="12.75">
      <c r="A18" s="371"/>
      <c r="B18" s="371"/>
      <c r="C18" s="371"/>
      <c r="D18" s="371"/>
      <c r="E18" s="371"/>
      <c r="F18" s="371"/>
    </row>
    <row r="19" spans="1:6" ht="15">
      <c r="A19" s="360" t="s">
        <v>396</v>
      </c>
      <c r="B19" s="360"/>
      <c r="C19" s="360"/>
      <c r="D19" s="360"/>
      <c r="E19" s="360"/>
      <c r="F19" s="360"/>
    </row>
    <row r="20" spans="1:6" ht="28.5">
      <c r="A20" s="259" t="s">
        <v>292</v>
      </c>
      <c r="B20" s="260" t="s">
        <v>293</v>
      </c>
      <c r="C20" s="259" t="s">
        <v>294</v>
      </c>
      <c r="D20" s="259" t="s">
        <v>295</v>
      </c>
      <c r="E20" s="261" t="s">
        <v>296</v>
      </c>
      <c r="F20" s="261" t="s">
        <v>297</v>
      </c>
    </row>
    <row r="21" spans="1:6" ht="44.25">
      <c r="A21" s="354" t="s">
        <v>369</v>
      </c>
      <c r="B21" s="254" t="s">
        <v>342</v>
      </c>
      <c r="C21" s="255" t="s">
        <v>24</v>
      </c>
      <c r="D21" s="258">
        <v>4</v>
      </c>
      <c r="E21" s="256"/>
      <c r="F21" s="256">
        <f>D21*E21</f>
        <v>0</v>
      </c>
    </row>
    <row r="22" spans="1:6" ht="135">
      <c r="A22" s="355" t="s">
        <v>370</v>
      </c>
      <c r="B22" s="265" t="s">
        <v>379</v>
      </c>
      <c r="C22" s="272" t="s">
        <v>24</v>
      </c>
      <c r="D22" s="273">
        <v>4</v>
      </c>
      <c r="E22" s="274"/>
      <c r="F22" s="274">
        <f>D22*E22</f>
        <v>0</v>
      </c>
    </row>
    <row r="23" spans="1:6" ht="330">
      <c r="A23" s="361" t="s">
        <v>372</v>
      </c>
      <c r="B23" s="270" t="s">
        <v>380</v>
      </c>
      <c r="C23" s="272"/>
      <c r="D23" s="273"/>
      <c r="E23" s="274"/>
      <c r="F23" s="274"/>
    </row>
    <row r="24" spans="1:6" ht="225">
      <c r="A24" s="362"/>
      <c r="B24" s="271" t="s">
        <v>381</v>
      </c>
      <c r="C24" s="277" t="s">
        <v>24</v>
      </c>
      <c r="D24" s="278">
        <v>4</v>
      </c>
      <c r="E24" s="279"/>
      <c r="F24" s="279">
        <f>D24*E24</f>
        <v>0</v>
      </c>
    </row>
    <row r="25" spans="1:6" ht="330">
      <c r="A25" s="363" t="s">
        <v>371</v>
      </c>
      <c r="B25" s="270" t="s">
        <v>382</v>
      </c>
      <c r="C25" s="272"/>
      <c r="D25" s="273"/>
      <c r="E25" s="274"/>
      <c r="F25" s="274"/>
    </row>
    <row r="26" spans="1:6" ht="180">
      <c r="A26" s="364"/>
      <c r="B26" s="271" t="s">
        <v>383</v>
      </c>
      <c r="C26" s="277" t="s">
        <v>24</v>
      </c>
      <c r="D26" s="278">
        <v>4</v>
      </c>
      <c r="E26" s="279"/>
      <c r="F26" s="279">
        <f>D26*E26</f>
        <v>0</v>
      </c>
    </row>
    <row r="27" spans="1:6" ht="255">
      <c r="A27" s="363" t="s">
        <v>373</v>
      </c>
      <c r="B27" s="268" t="s">
        <v>384</v>
      </c>
      <c r="C27" s="285"/>
      <c r="D27" s="285"/>
      <c r="E27" s="286"/>
      <c r="F27" s="286"/>
    </row>
    <row r="28" spans="1:6" ht="15">
      <c r="A28" s="374"/>
      <c r="B28" s="287" t="s">
        <v>307</v>
      </c>
      <c r="C28" s="280" t="s">
        <v>24</v>
      </c>
      <c r="D28" s="281">
        <v>4</v>
      </c>
      <c r="E28" s="282"/>
      <c r="F28" s="282">
        <f>D28*E28</f>
        <v>0</v>
      </c>
    </row>
    <row r="29" spans="1:6" ht="270">
      <c r="A29" s="361" t="s">
        <v>374</v>
      </c>
      <c r="B29" s="268" t="s">
        <v>385</v>
      </c>
      <c r="C29" s="285"/>
      <c r="D29" s="285"/>
      <c r="E29" s="286"/>
      <c r="F29" s="286"/>
    </row>
    <row r="30" spans="1:6" ht="15">
      <c r="A30" s="362"/>
      <c r="B30" s="266" t="s">
        <v>308</v>
      </c>
      <c r="C30" s="277" t="s">
        <v>24</v>
      </c>
      <c r="D30" s="278">
        <v>4</v>
      </c>
      <c r="E30" s="279"/>
      <c r="F30" s="279">
        <f aca="true" t="shared" si="1" ref="F30:F46">D30*E30</f>
        <v>0</v>
      </c>
    </row>
    <row r="31" spans="1:6" ht="30">
      <c r="A31" s="355" t="s">
        <v>375</v>
      </c>
      <c r="B31" s="266" t="s">
        <v>435</v>
      </c>
      <c r="C31" s="277" t="s">
        <v>309</v>
      </c>
      <c r="D31" s="256">
        <v>230</v>
      </c>
      <c r="E31" s="279"/>
      <c r="F31" s="256">
        <f t="shared" si="1"/>
        <v>0</v>
      </c>
    </row>
    <row r="32" spans="1:6" ht="285">
      <c r="A32" s="355" t="s">
        <v>376</v>
      </c>
      <c r="B32" s="266" t="s">
        <v>436</v>
      </c>
      <c r="C32" s="277" t="s">
        <v>37</v>
      </c>
      <c r="D32" s="356">
        <v>1</v>
      </c>
      <c r="E32" s="279"/>
      <c r="F32" s="279">
        <f t="shared" si="1"/>
        <v>0</v>
      </c>
    </row>
    <row r="33" spans="1:6" ht="22.5" customHeight="1">
      <c r="A33" s="355" t="s">
        <v>377</v>
      </c>
      <c r="B33" s="263" t="s">
        <v>343</v>
      </c>
      <c r="C33" s="262" t="s">
        <v>309</v>
      </c>
      <c r="D33" s="290">
        <v>180</v>
      </c>
      <c r="E33" s="290"/>
      <c r="F33" s="290">
        <f t="shared" si="1"/>
        <v>0</v>
      </c>
    </row>
    <row r="34" spans="1:6" ht="22.5" customHeight="1">
      <c r="A34" s="355" t="s">
        <v>378</v>
      </c>
      <c r="B34" s="263" t="s">
        <v>310</v>
      </c>
      <c r="C34" s="262" t="s">
        <v>24</v>
      </c>
      <c r="D34" s="302">
        <v>480</v>
      </c>
      <c r="E34" s="290"/>
      <c r="F34" s="290">
        <f t="shared" si="1"/>
        <v>0</v>
      </c>
    </row>
    <row r="35" spans="1:6" ht="22.5" customHeight="1">
      <c r="A35" s="355" t="s">
        <v>386</v>
      </c>
      <c r="B35" s="254" t="s">
        <v>311</v>
      </c>
      <c r="C35" s="262" t="s">
        <v>309</v>
      </c>
      <c r="D35" s="290">
        <v>480</v>
      </c>
      <c r="E35" s="290"/>
      <c r="F35" s="290">
        <f t="shared" si="1"/>
        <v>0</v>
      </c>
    </row>
    <row r="36" spans="1:6" ht="22.5" customHeight="1">
      <c r="A36" s="355" t="s">
        <v>387</v>
      </c>
      <c r="B36" s="254" t="s">
        <v>344</v>
      </c>
      <c r="C36" s="262" t="s">
        <v>309</v>
      </c>
      <c r="D36" s="290">
        <v>480</v>
      </c>
      <c r="E36" s="290"/>
      <c r="F36" s="290">
        <f t="shared" si="1"/>
        <v>0</v>
      </c>
    </row>
    <row r="37" spans="1:6" ht="30">
      <c r="A37" s="355" t="s">
        <v>388</v>
      </c>
      <c r="B37" s="254" t="s">
        <v>312</v>
      </c>
      <c r="C37" s="262" t="s">
        <v>24</v>
      </c>
      <c r="D37" s="302">
        <v>8</v>
      </c>
      <c r="E37" s="290"/>
      <c r="F37" s="290">
        <f t="shared" si="1"/>
        <v>0</v>
      </c>
    </row>
    <row r="38" spans="1:6" ht="22.5" customHeight="1">
      <c r="A38" s="355" t="s">
        <v>389</v>
      </c>
      <c r="B38" s="254" t="s">
        <v>313</v>
      </c>
      <c r="C38" s="262" t="s">
        <v>24</v>
      </c>
      <c r="D38" s="302">
        <v>4</v>
      </c>
      <c r="E38" s="290"/>
      <c r="F38" s="290">
        <f t="shared" si="1"/>
        <v>0</v>
      </c>
    </row>
    <row r="39" spans="1:6" ht="45">
      <c r="A39" s="355" t="s">
        <v>390</v>
      </c>
      <c r="B39" s="254" t="s">
        <v>314</v>
      </c>
      <c r="C39" s="262" t="s">
        <v>24</v>
      </c>
      <c r="D39" s="302">
        <v>4</v>
      </c>
      <c r="E39" s="290"/>
      <c r="F39" s="290">
        <f t="shared" si="1"/>
        <v>0</v>
      </c>
    </row>
    <row r="40" spans="1:6" ht="60">
      <c r="A40" s="355" t="s">
        <v>391</v>
      </c>
      <c r="B40" s="254" t="s">
        <v>315</v>
      </c>
      <c r="C40" s="262" t="s">
        <v>309</v>
      </c>
      <c r="D40" s="290">
        <v>50</v>
      </c>
      <c r="E40" s="290"/>
      <c r="F40" s="290">
        <f t="shared" si="1"/>
        <v>0</v>
      </c>
    </row>
    <row r="41" spans="1:6" ht="45">
      <c r="A41" s="355" t="s">
        <v>392</v>
      </c>
      <c r="B41" s="254" t="s">
        <v>316</v>
      </c>
      <c r="C41" s="262" t="s">
        <v>309</v>
      </c>
      <c r="D41" s="290">
        <v>50</v>
      </c>
      <c r="E41" s="290"/>
      <c r="F41" s="290">
        <f t="shared" si="1"/>
        <v>0</v>
      </c>
    </row>
    <row r="42" spans="1:6" ht="22.5" customHeight="1">
      <c r="A42" s="355" t="s">
        <v>393</v>
      </c>
      <c r="B42" s="254" t="s">
        <v>345</v>
      </c>
      <c r="C42" s="262" t="s">
        <v>24</v>
      </c>
      <c r="D42" s="302">
        <v>4</v>
      </c>
      <c r="E42" s="290"/>
      <c r="F42" s="290">
        <f t="shared" si="1"/>
        <v>0</v>
      </c>
    </row>
    <row r="43" spans="1:6" ht="22.5" customHeight="1">
      <c r="A43" s="355" t="s">
        <v>394</v>
      </c>
      <c r="B43" s="254" t="s">
        <v>317</v>
      </c>
      <c r="C43" s="262" t="s">
        <v>24</v>
      </c>
      <c r="D43" s="302">
        <v>8</v>
      </c>
      <c r="E43" s="290"/>
      <c r="F43" s="290">
        <f t="shared" si="1"/>
        <v>0</v>
      </c>
    </row>
    <row r="44" spans="1:6" ht="22.5" customHeight="1">
      <c r="A44" s="355" t="s">
        <v>433</v>
      </c>
      <c r="B44" s="254" t="s">
        <v>318</v>
      </c>
      <c r="C44" s="262" t="s">
        <v>24</v>
      </c>
      <c r="D44" s="302">
        <v>8</v>
      </c>
      <c r="E44" s="290"/>
      <c r="F44" s="290">
        <f t="shared" si="1"/>
        <v>0</v>
      </c>
    </row>
    <row r="45" spans="1:6" ht="22.5" customHeight="1">
      <c r="A45" s="355" t="s">
        <v>434</v>
      </c>
      <c r="B45" s="254" t="s">
        <v>438</v>
      </c>
      <c r="C45" s="262" t="s">
        <v>24</v>
      </c>
      <c r="D45" s="302">
        <v>8</v>
      </c>
      <c r="E45" s="290"/>
      <c r="F45" s="290">
        <f t="shared" si="1"/>
        <v>0</v>
      </c>
    </row>
    <row r="46" spans="1:6" ht="22.5" customHeight="1">
      <c r="A46" s="355" t="s">
        <v>437</v>
      </c>
      <c r="B46" s="254" t="s">
        <v>319</v>
      </c>
      <c r="C46" s="262" t="s">
        <v>24</v>
      </c>
      <c r="D46" s="302">
        <v>8</v>
      </c>
      <c r="E46" s="290"/>
      <c r="F46" s="290">
        <f t="shared" si="1"/>
        <v>0</v>
      </c>
    </row>
    <row r="47" spans="1:6" ht="12.75">
      <c r="A47" s="371"/>
      <c r="B47" s="371"/>
      <c r="C47" s="371"/>
      <c r="D47" s="371"/>
      <c r="E47" s="371"/>
      <c r="F47" s="371"/>
    </row>
    <row r="48" spans="1:6" ht="15">
      <c r="A48" s="303"/>
      <c r="B48" s="304" t="s">
        <v>41</v>
      </c>
      <c r="C48" s="373">
        <f>SUM(F21:F46)</f>
        <v>0</v>
      </c>
      <c r="D48" s="372"/>
      <c r="E48" s="372"/>
      <c r="F48" s="372"/>
    </row>
    <row r="49" spans="1:6" ht="12.75">
      <c r="A49" s="371"/>
      <c r="B49" s="371"/>
      <c r="C49" s="371"/>
      <c r="D49" s="371"/>
      <c r="E49" s="371"/>
      <c r="F49" s="371"/>
    </row>
    <row r="50" spans="1:6" ht="15">
      <c r="A50" s="360" t="s">
        <v>320</v>
      </c>
      <c r="B50" s="360"/>
      <c r="C50" s="360"/>
      <c r="D50" s="360"/>
      <c r="E50" s="360"/>
      <c r="F50" s="360"/>
    </row>
    <row r="51" spans="1:6" ht="28.5">
      <c r="A51" s="259" t="s">
        <v>292</v>
      </c>
      <c r="B51" s="260" t="s">
        <v>293</v>
      </c>
      <c r="C51" s="259" t="s">
        <v>294</v>
      </c>
      <c r="D51" s="259" t="s">
        <v>295</v>
      </c>
      <c r="E51" s="261" t="s">
        <v>296</v>
      </c>
      <c r="F51" s="261" t="s">
        <v>297</v>
      </c>
    </row>
    <row r="52" spans="1:6" ht="23.25" customHeight="1">
      <c r="A52" s="257" t="s">
        <v>369</v>
      </c>
      <c r="B52" s="254" t="s">
        <v>321</v>
      </c>
      <c r="C52" s="262" t="s">
        <v>309</v>
      </c>
      <c r="D52" s="289">
        <v>250</v>
      </c>
      <c r="E52" s="290"/>
      <c r="F52" s="290">
        <f>D52*E52</f>
        <v>0</v>
      </c>
    </row>
    <row r="53" spans="1:6" ht="23.25" customHeight="1">
      <c r="A53" s="257" t="s">
        <v>370</v>
      </c>
      <c r="B53" s="263" t="s">
        <v>322</v>
      </c>
      <c r="C53" s="262" t="s">
        <v>24</v>
      </c>
      <c r="D53" s="291">
        <v>4</v>
      </c>
      <c r="E53" s="290"/>
      <c r="F53" s="290">
        <f>D53*E53</f>
        <v>0</v>
      </c>
    </row>
    <row r="54" spans="1:6" ht="22.5" customHeight="1">
      <c r="A54" s="257" t="s">
        <v>372</v>
      </c>
      <c r="B54" s="263" t="s">
        <v>323</v>
      </c>
      <c r="C54" s="262" t="s">
        <v>37</v>
      </c>
      <c r="D54" s="291">
        <v>1</v>
      </c>
      <c r="E54" s="290"/>
      <c r="F54" s="290">
        <f>D54*E54</f>
        <v>0</v>
      </c>
    </row>
    <row r="55" spans="1:6" ht="22.5" customHeight="1">
      <c r="A55" s="257" t="s">
        <v>371</v>
      </c>
      <c r="B55" s="268" t="s">
        <v>324</v>
      </c>
      <c r="C55" s="285" t="s">
        <v>37</v>
      </c>
      <c r="D55" s="293">
        <v>1</v>
      </c>
      <c r="E55" s="292"/>
      <c r="F55" s="292">
        <f>D55*E55</f>
        <v>0</v>
      </c>
    </row>
    <row r="56" spans="1:6" ht="15">
      <c r="A56" s="376" t="s">
        <v>373</v>
      </c>
      <c r="B56" s="268" t="s">
        <v>325</v>
      </c>
      <c r="C56" s="285"/>
      <c r="D56" s="293"/>
      <c r="E56" s="292"/>
      <c r="F56" s="292"/>
    </row>
    <row r="57" spans="1:6" ht="15">
      <c r="A57" s="376"/>
      <c r="B57" s="300" t="s">
        <v>346</v>
      </c>
      <c r="C57" s="296"/>
      <c r="D57" s="297"/>
      <c r="E57" s="298"/>
      <c r="F57" s="298"/>
    </row>
    <row r="58" spans="1:6" ht="15">
      <c r="A58" s="376"/>
      <c r="B58" s="300" t="s">
        <v>347</v>
      </c>
      <c r="C58" s="296"/>
      <c r="D58" s="297"/>
      <c r="E58" s="298"/>
      <c r="F58" s="298"/>
    </row>
    <row r="59" spans="1:6" ht="15">
      <c r="A59" s="376"/>
      <c r="B59" s="300" t="s">
        <v>348</v>
      </c>
      <c r="C59" s="296"/>
      <c r="D59" s="297"/>
      <c r="E59" s="298"/>
      <c r="F59" s="298"/>
    </row>
    <row r="60" spans="1:6" ht="15">
      <c r="A60" s="376"/>
      <c r="B60" s="269"/>
      <c r="C60" s="275" t="s">
        <v>37</v>
      </c>
      <c r="D60" s="294">
        <v>1</v>
      </c>
      <c r="E60" s="288"/>
      <c r="F60" s="288">
        <f>D60*E60</f>
        <v>0</v>
      </c>
    </row>
    <row r="61" spans="1:6" ht="15">
      <c r="A61" s="375" t="s">
        <v>374</v>
      </c>
      <c r="B61" s="268" t="s">
        <v>326</v>
      </c>
      <c r="C61" s="305"/>
      <c r="D61" s="307"/>
      <c r="E61" s="309"/>
      <c r="F61" s="309"/>
    </row>
    <row r="62" spans="1:6" ht="15">
      <c r="A62" s="375"/>
      <c r="B62" s="295" t="s">
        <v>327</v>
      </c>
      <c r="C62" s="306"/>
      <c r="D62" s="308"/>
      <c r="E62" s="310"/>
      <c r="F62" s="310"/>
    </row>
    <row r="63" spans="1:6" ht="15">
      <c r="A63" s="375"/>
      <c r="B63" s="295" t="s">
        <v>328</v>
      </c>
      <c r="C63" s="306"/>
      <c r="D63" s="308"/>
      <c r="E63" s="310"/>
      <c r="F63" s="310"/>
    </row>
    <row r="64" spans="1:6" ht="15">
      <c r="A64" s="375"/>
      <c r="B64" s="295" t="s">
        <v>329</v>
      </c>
      <c r="C64" s="306"/>
      <c r="D64" s="308"/>
      <c r="E64" s="310"/>
      <c r="F64" s="310"/>
    </row>
    <row r="65" spans="1:6" ht="15">
      <c r="A65" s="375"/>
      <c r="B65" s="295" t="s">
        <v>330</v>
      </c>
      <c r="C65" s="306"/>
      <c r="D65" s="308"/>
      <c r="E65" s="310"/>
      <c r="F65" s="310"/>
    </row>
    <row r="66" spans="1:6" ht="15">
      <c r="A66" s="375"/>
      <c r="B66" s="295" t="s">
        <v>331</v>
      </c>
      <c r="C66" s="306"/>
      <c r="D66" s="308"/>
      <c r="E66" s="310"/>
      <c r="F66" s="310"/>
    </row>
    <row r="67" spans="1:6" ht="15">
      <c r="A67" s="375"/>
      <c r="B67" s="295" t="s">
        <v>332</v>
      </c>
      <c r="C67" s="306"/>
      <c r="D67" s="308"/>
      <c r="E67" s="310"/>
      <c r="F67" s="310"/>
    </row>
    <row r="68" spans="1:6" ht="15">
      <c r="A68" s="375"/>
      <c r="B68" s="295" t="s">
        <v>333</v>
      </c>
      <c r="C68" s="306"/>
      <c r="D68" s="308"/>
      <c r="E68" s="310"/>
      <c r="F68" s="310"/>
    </row>
    <row r="69" spans="1:6" ht="15">
      <c r="A69" s="375"/>
      <c r="B69" s="295" t="s">
        <v>334</v>
      </c>
      <c r="C69" s="306"/>
      <c r="D69" s="308"/>
      <c r="E69" s="310"/>
      <c r="F69" s="310"/>
    </row>
    <row r="70" spans="1:6" ht="15">
      <c r="A70" s="375"/>
      <c r="B70" s="269"/>
      <c r="C70" s="275" t="s">
        <v>335</v>
      </c>
      <c r="D70" s="294">
        <v>1</v>
      </c>
      <c r="E70" s="311"/>
      <c r="F70" s="288">
        <f>D70*E70</f>
        <v>0</v>
      </c>
    </row>
    <row r="71" spans="1:6" ht="90">
      <c r="A71" s="365" t="s">
        <v>375</v>
      </c>
      <c r="B71" s="268" t="s">
        <v>336</v>
      </c>
      <c r="C71" s="285"/>
      <c r="D71" s="293"/>
      <c r="E71" s="309"/>
      <c r="F71" s="309"/>
    </row>
    <row r="72" spans="1:6" ht="15">
      <c r="A72" s="366"/>
      <c r="B72" s="312"/>
      <c r="C72" s="275" t="s">
        <v>37</v>
      </c>
      <c r="D72" s="294">
        <v>1</v>
      </c>
      <c r="E72" s="311"/>
      <c r="F72" s="288">
        <f>D72*E72</f>
        <v>0</v>
      </c>
    </row>
    <row r="73" spans="1:6" ht="23.25" customHeight="1">
      <c r="A73" s="257" t="s">
        <v>376</v>
      </c>
      <c r="B73" s="295" t="s">
        <v>337</v>
      </c>
      <c r="C73" s="296" t="s">
        <v>37</v>
      </c>
      <c r="D73" s="297">
        <v>1</v>
      </c>
      <c r="E73" s="298"/>
      <c r="F73" s="298">
        <f>D73*E73</f>
        <v>0</v>
      </c>
    </row>
    <row r="74" spans="1:6" ht="15">
      <c r="A74" s="367" t="s">
        <v>377</v>
      </c>
      <c r="B74" s="268" t="s">
        <v>338</v>
      </c>
      <c r="C74" s="285"/>
      <c r="D74" s="293"/>
      <c r="E74" s="292"/>
      <c r="F74" s="292"/>
    </row>
    <row r="75" spans="1:6" ht="15">
      <c r="A75" s="368"/>
      <c r="B75" s="300" t="s">
        <v>349</v>
      </c>
      <c r="C75" s="296"/>
      <c r="D75" s="297"/>
      <c r="E75" s="298"/>
      <c r="F75" s="298"/>
    </row>
    <row r="76" spans="1:6" ht="15">
      <c r="A76" s="368"/>
      <c r="B76" s="300" t="s">
        <v>350</v>
      </c>
      <c r="C76" s="296"/>
      <c r="D76" s="297"/>
      <c r="E76" s="298"/>
      <c r="F76" s="298"/>
    </row>
    <row r="77" spans="1:6" ht="15">
      <c r="A77" s="368"/>
      <c r="B77" s="300" t="s">
        <v>351</v>
      </c>
      <c r="C77" s="296"/>
      <c r="D77" s="297"/>
      <c r="E77" s="298"/>
      <c r="F77" s="298"/>
    </row>
    <row r="78" spans="1:6" ht="15">
      <c r="A78" s="369"/>
      <c r="B78" s="269"/>
      <c r="C78" s="275" t="s">
        <v>37</v>
      </c>
      <c r="D78" s="294">
        <v>1</v>
      </c>
      <c r="E78" s="288"/>
      <c r="F78" s="288">
        <f>D78*E78</f>
        <v>0</v>
      </c>
    </row>
    <row r="79" spans="1:6" ht="15">
      <c r="A79" s="283"/>
      <c r="B79" s="267"/>
      <c r="C79" s="283"/>
      <c r="D79" s="283"/>
      <c r="E79" s="284"/>
      <c r="F79" s="284"/>
    </row>
    <row r="80" spans="1:6" ht="15">
      <c r="A80" s="313"/>
      <c r="B80" s="304" t="s">
        <v>41</v>
      </c>
      <c r="C80" s="373">
        <f>SUM(F52:F78)</f>
        <v>0</v>
      </c>
      <c r="D80" s="373"/>
      <c r="E80" s="373"/>
      <c r="F80" s="373"/>
    </row>
    <row r="81" spans="1:6" ht="12.75">
      <c r="A81" s="371"/>
      <c r="B81" s="371"/>
      <c r="C81" s="371"/>
      <c r="D81" s="371"/>
      <c r="E81" s="371"/>
      <c r="F81" s="371"/>
    </row>
    <row r="82" spans="1:6" ht="15">
      <c r="A82" s="360" t="s">
        <v>339</v>
      </c>
      <c r="B82" s="360"/>
      <c r="C82" s="360"/>
      <c r="D82" s="360"/>
      <c r="E82" s="360"/>
      <c r="F82" s="360"/>
    </row>
    <row r="83" spans="1:6" ht="15">
      <c r="A83" s="301"/>
      <c r="B83" s="301"/>
      <c r="C83" s="301"/>
      <c r="D83" s="301"/>
      <c r="E83" s="301"/>
      <c r="F83" s="301"/>
    </row>
    <row r="84" spans="1:6" ht="15" customHeight="1">
      <c r="A84" s="340"/>
      <c r="B84" s="340" t="s">
        <v>291</v>
      </c>
      <c r="C84" s="299"/>
      <c r="D84" s="377">
        <f>C17</f>
        <v>0</v>
      </c>
      <c r="E84" s="377"/>
      <c r="F84" s="377"/>
    </row>
    <row r="85" spans="1:6" ht="15">
      <c r="A85" s="314"/>
      <c r="B85" s="314"/>
      <c r="C85" s="299"/>
      <c r="D85" s="315"/>
      <c r="E85" s="315"/>
      <c r="F85" s="315"/>
    </row>
    <row r="86" spans="1:6" ht="15" customHeight="1">
      <c r="A86" s="340"/>
      <c r="B86" s="340" t="s">
        <v>396</v>
      </c>
      <c r="C86" s="299"/>
      <c r="D86" s="377">
        <f>C48</f>
        <v>0</v>
      </c>
      <c r="E86" s="377"/>
      <c r="F86" s="377"/>
    </row>
    <row r="87" spans="1:6" ht="15">
      <c r="A87" s="314"/>
      <c r="B87" s="314"/>
      <c r="C87" s="299"/>
      <c r="D87" s="315"/>
      <c r="E87" s="315"/>
      <c r="F87" s="315"/>
    </row>
    <row r="88" spans="1:6" ht="15" customHeight="1">
      <c r="A88" s="340"/>
      <c r="B88" s="340" t="s">
        <v>320</v>
      </c>
      <c r="C88" s="299"/>
      <c r="D88" s="377">
        <f>C80</f>
        <v>0</v>
      </c>
      <c r="E88" s="377"/>
      <c r="F88" s="377"/>
    </row>
    <row r="89" spans="1:6" ht="15.75">
      <c r="A89" s="378"/>
      <c r="B89" s="378"/>
      <c r="C89" s="378"/>
      <c r="D89" s="378"/>
      <c r="E89" s="378"/>
      <c r="F89" s="378"/>
    </row>
    <row r="90" spans="1:6" ht="15.75">
      <c r="A90" s="370" t="s">
        <v>41</v>
      </c>
      <c r="B90" s="370"/>
      <c r="C90" s="370"/>
      <c r="D90" s="379">
        <f>SUM(D84:F88)</f>
        <v>0</v>
      </c>
      <c r="E90" s="379"/>
      <c r="F90" s="379"/>
    </row>
    <row r="91" spans="4:6" ht="12.75">
      <c r="D91" s="353"/>
      <c r="E91" s="353"/>
      <c r="F91" s="353"/>
    </row>
    <row r="92" spans="1:6" ht="15.75">
      <c r="A92" s="370" t="s">
        <v>395</v>
      </c>
      <c r="B92" s="370"/>
      <c r="C92" s="370"/>
      <c r="D92" s="353"/>
      <c r="E92" s="353"/>
      <c r="F92" s="316">
        <f>D90*0.25</f>
        <v>0</v>
      </c>
    </row>
    <row r="93" spans="4:6" ht="12.75">
      <c r="D93" s="353"/>
      <c r="E93" s="353"/>
      <c r="F93" s="353"/>
    </row>
    <row r="94" spans="1:6" ht="15.75">
      <c r="A94" s="370" t="s">
        <v>46</v>
      </c>
      <c r="B94" s="370"/>
      <c r="C94" s="370"/>
      <c r="D94" s="353"/>
      <c r="E94" s="353"/>
      <c r="F94" s="316">
        <f>D90+F92</f>
        <v>0</v>
      </c>
    </row>
  </sheetData>
  <sheetProtection/>
  <mergeCells count="29">
    <mergeCell ref="A82:F82"/>
    <mergeCell ref="A61:A70"/>
    <mergeCell ref="A56:A60"/>
    <mergeCell ref="D88:F88"/>
    <mergeCell ref="A89:F89"/>
    <mergeCell ref="A90:C90"/>
    <mergeCell ref="D90:F90"/>
    <mergeCell ref="D84:F84"/>
    <mergeCell ref="D86:F86"/>
    <mergeCell ref="C17:F17"/>
    <mergeCell ref="A94:C94"/>
    <mergeCell ref="A49:F49"/>
    <mergeCell ref="A50:F50"/>
    <mergeCell ref="A47:F47"/>
    <mergeCell ref="C48:F48"/>
    <mergeCell ref="A29:A30"/>
    <mergeCell ref="A27:A28"/>
    <mergeCell ref="C80:F80"/>
    <mergeCell ref="A81:F81"/>
    <mergeCell ref="A3:F3"/>
    <mergeCell ref="A23:A24"/>
    <mergeCell ref="A25:A26"/>
    <mergeCell ref="A71:A72"/>
    <mergeCell ref="A74:A78"/>
    <mergeCell ref="A92:C92"/>
    <mergeCell ref="A18:F18"/>
    <mergeCell ref="A19:F19"/>
    <mergeCell ref="A16:F16"/>
    <mergeCell ref="A17:B17"/>
  </mergeCells>
  <printOptions/>
  <pageMargins left="0.7086614173228347" right="0.7086614173228347" top="0.7480314960629921" bottom="0.7480314960629921" header="0.31496062992125984" footer="0.31496062992125984"/>
  <pageSetup firstPageNumber="50" useFirstPageNumber="1" fitToHeight="0" fitToWidth="1" horizontalDpi="600" verticalDpi="600" orientation="portrait" paperSize="9" scale="68" r:id="rId1"/>
  <headerFooter>
    <oddHeader>&amp;L&amp;"Times New Roman,Uobičajeno"&amp;8TEH PROJEKT ZADAR d.o.o.&amp;R&amp;"Times New Roman,Uobičajeno"&amp;8 ZOP INFR - 573A</oddHeader>
    <oddFooter>&amp;L&amp;"Times New Roman,Uobičajeno"&amp;8investitor:  GRAD ZADAR, Narodni trg 1, 23000 Zadar 
građevina:  PRISTUPNA CESTA PODUZETNIČKE ZONE CRNO OD POSLOVNE ZONE MURVICA JUG (D8) - 1. FAZA
datum:         rujan 2018.&amp;R&amp;"Times New Roman,Uobičajeno"&amp;8str.&amp;P</oddFooter>
  </headerFooter>
  <rowBreaks count="5" manualBreakCount="5">
    <brk id="18" max="5" man="1"/>
    <brk id="24" max="5" man="1"/>
    <brk id="30" max="5" man="1"/>
    <brk id="49" max="5" man="1"/>
    <brk id="81" max="5" man="1"/>
  </rowBreaks>
</worksheet>
</file>

<file path=xl/worksheets/sheet7.xml><?xml version="1.0" encoding="utf-8"?>
<worksheet xmlns="http://schemas.openxmlformats.org/spreadsheetml/2006/main" xmlns:r="http://schemas.openxmlformats.org/officeDocument/2006/relationships">
  <sheetPr>
    <pageSetUpPr fitToPage="1"/>
  </sheetPr>
  <dimension ref="A1:F51"/>
  <sheetViews>
    <sheetView view="pageLayout" zoomScale="85" zoomScaleSheetLayoutView="100" zoomScalePageLayoutView="85" workbookViewId="0" topLeftCell="A81">
      <selection activeCell="B117" sqref="B117"/>
    </sheetView>
  </sheetViews>
  <sheetFormatPr defaultColWidth="9.140625" defaultRowHeight="12.75"/>
  <cols>
    <col min="1" max="1" width="7.140625" style="0" customWidth="1"/>
    <col min="2" max="2" width="77.57421875" style="0" customWidth="1"/>
    <col min="3" max="3" width="8.8515625" style="0" customWidth="1"/>
    <col min="4" max="4" width="8.57421875" style="0" customWidth="1"/>
    <col min="5" max="6" width="13.57421875" style="0" customWidth="1"/>
  </cols>
  <sheetData>
    <row r="1" spans="1:3" ht="15.75">
      <c r="A1" s="78" t="s">
        <v>465</v>
      </c>
      <c r="B1" s="248" t="s">
        <v>439</v>
      </c>
      <c r="C1" s="248"/>
    </row>
    <row r="2" spans="1:3" ht="15.75">
      <c r="A2" s="78"/>
      <c r="B2" s="248"/>
      <c r="C2" s="248"/>
    </row>
    <row r="3" spans="1:6" ht="15">
      <c r="A3" s="360" t="s">
        <v>440</v>
      </c>
      <c r="B3" s="360"/>
      <c r="C3" s="360"/>
      <c r="D3" s="360"/>
      <c r="E3" s="360"/>
      <c r="F3" s="360"/>
    </row>
    <row r="4" spans="1:6" ht="12.75">
      <c r="A4" s="251" t="s">
        <v>292</v>
      </c>
      <c r="B4" s="252" t="s">
        <v>293</v>
      </c>
      <c r="C4" s="251" t="s">
        <v>294</v>
      </c>
      <c r="D4" s="251" t="s">
        <v>295</v>
      </c>
      <c r="E4" s="253" t="s">
        <v>296</v>
      </c>
      <c r="F4" s="253" t="s">
        <v>297</v>
      </c>
    </row>
    <row r="5" spans="1:6" ht="150">
      <c r="A5" s="357" t="s">
        <v>369</v>
      </c>
      <c r="B5" s="254" t="s">
        <v>441</v>
      </c>
      <c r="C5" s="255" t="s">
        <v>299</v>
      </c>
      <c r="D5" s="256">
        <v>35</v>
      </c>
      <c r="E5" s="256"/>
      <c r="F5" s="256">
        <f aca="true" t="shared" si="0" ref="F5:F12">D5*E5</f>
        <v>0</v>
      </c>
    </row>
    <row r="6" spans="1:6" ht="105">
      <c r="A6" s="257" t="s">
        <v>370</v>
      </c>
      <c r="B6" s="254" t="s">
        <v>300</v>
      </c>
      <c r="C6" s="255" t="s">
        <v>299</v>
      </c>
      <c r="D6" s="256">
        <v>0.5</v>
      </c>
      <c r="E6" s="256"/>
      <c r="F6" s="256">
        <f t="shared" si="0"/>
        <v>0</v>
      </c>
    </row>
    <row r="7" spans="1:6" ht="45">
      <c r="A7" s="257" t="s">
        <v>372</v>
      </c>
      <c r="B7" s="254" t="s">
        <v>301</v>
      </c>
      <c r="C7" s="255" t="s">
        <v>299</v>
      </c>
      <c r="D7" s="256">
        <v>13</v>
      </c>
      <c r="E7" s="256"/>
      <c r="F7" s="256">
        <f t="shared" si="0"/>
        <v>0</v>
      </c>
    </row>
    <row r="8" spans="1:6" ht="45">
      <c r="A8" s="257" t="s">
        <v>371</v>
      </c>
      <c r="B8" s="254" t="s">
        <v>302</v>
      </c>
      <c r="C8" s="255" t="s">
        <v>299</v>
      </c>
      <c r="D8" s="256">
        <v>22</v>
      </c>
      <c r="E8" s="256"/>
      <c r="F8" s="256">
        <f t="shared" si="0"/>
        <v>0</v>
      </c>
    </row>
    <row r="9" spans="1:6" ht="63">
      <c r="A9" s="257" t="s">
        <v>373</v>
      </c>
      <c r="B9" s="254" t="s">
        <v>340</v>
      </c>
      <c r="C9" s="255" t="s">
        <v>299</v>
      </c>
      <c r="D9" s="256">
        <v>13</v>
      </c>
      <c r="E9" s="256"/>
      <c r="F9" s="256">
        <f t="shared" si="0"/>
        <v>0</v>
      </c>
    </row>
    <row r="10" spans="1:6" ht="45">
      <c r="A10" s="257" t="s">
        <v>374</v>
      </c>
      <c r="B10" s="254" t="s">
        <v>304</v>
      </c>
      <c r="C10" s="255" t="s">
        <v>24</v>
      </c>
      <c r="D10" s="258">
        <v>6</v>
      </c>
      <c r="E10" s="256"/>
      <c r="F10" s="256">
        <f t="shared" si="0"/>
        <v>0</v>
      </c>
    </row>
    <row r="11" spans="1:6" ht="22.5" customHeight="1">
      <c r="A11" s="257" t="s">
        <v>375</v>
      </c>
      <c r="B11" s="254" t="s">
        <v>305</v>
      </c>
      <c r="C11" s="255" t="s">
        <v>37</v>
      </c>
      <c r="D11" s="258">
        <v>1</v>
      </c>
      <c r="E11" s="256"/>
      <c r="F11" s="256">
        <f t="shared" si="0"/>
        <v>0</v>
      </c>
    </row>
    <row r="12" spans="1:6" ht="22.5" customHeight="1">
      <c r="A12" s="257" t="s">
        <v>376</v>
      </c>
      <c r="B12" s="254" t="s">
        <v>306</v>
      </c>
      <c r="C12" s="255" t="s">
        <v>37</v>
      </c>
      <c r="D12" s="258">
        <v>1</v>
      </c>
      <c r="E12" s="256"/>
      <c r="F12" s="256">
        <f t="shared" si="0"/>
        <v>0</v>
      </c>
    </row>
    <row r="13" spans="1:6" ht="12.75">
      <c r="A13" s="371"/>
      <c r="B13" s="371"/>
      <c r="C13" s="371"/>
      <c r="D13" s="371"/>
      <c r="E13" s="371"/>
      <c r="F13" s="371"/>
    </row>
    <row r="14" spans="1:6" ht="15">
      <c r="A14" s="372" t="s">
        <v>41</v>
      </c>
      <c r="B14" s="372"/>
      <c r="C14" s="373">
        <f>SUM(F5:F12)</f>
        <v>0</v>
      </c>
      <c r="D14" s="372"/>
      <c r="E14" s="372"/>
      <c r="F14" s="372"/>
    </row>
    <row r="15" spans="1:6" ht="12.75">
      <c r="A15" s="371"/>
      <c r="B15" s="371"/>
      <c r="C15" s="371"/>
      <c r="D15" s="371"/>
      <c r="E15" s="371"/>
      <c r="F15" s="371"/>
    </row>
    <row r="16" spans="1:6" ht="15">
      <c r="A16" s="360" t="s">
        <v>442</v>
      </c>
      <c r="B16" s="360"/>
      <c r="C16" s="360"/>
      <c r="D16" s="360"/>
      <c r="E16" s="360"/>
      <c r="F16" s="360"/>
    </row>
    <row r="17" spans="1:6" ht="28.5">
      <c r="A17" s="259" t="s">
        <v>292</v>
      </c>
      <c r="B17" s="260" t="s">
        <v>293</v>
      </c>
      <c r="C17" s="259" t="s">
        <v>294</v>
      </c>
      <c r="D17" s="259" t="s">
        <v>295</v>
      </c>
      <c r="E17" s="261" t="s">
        <v>296</v>
      </c>
      <c r="F17" s="261" t="s">
        <v>297</v>
      </c>
    </row>
    <row r="18" spans="1:6" ht="22.5" customHeight="1">
      <c r="A18" s="257" t="s">
        <v>369</v>
      </c>
      <c r="B18" s="263" t="s">
        <v>443</v>
      </c>
      <c r="C18" s="262" t="s">
        <v>309</v>
      </c>
      <c r="D18" s="290">
        <v>110</v>
      </c>
      <c r="E18" s="290"/>
      <c r="F18" s="290">
        <f aca="true" t="shared" si="1" ref="F18:F23">D18*E18</f>
        <v>0</v>
      </c>
    </row>
    <row r="19" spans="1:6" ht="30">
      <c r="A19" s="257" t="s">
        <v>370</v>
      </c>
      <c r="B19" s="263" t="s">
        <v>444</v>
      </c>
      <c r="C19" s="262" t="s">
        <v>309</v>
      </c>
      <c r="D19" s="290">
        <v>330</v>
      </c>
      <c r="E19" s="290"/>
      <c r="F19" s="290">
        <f t="shared" si="1"/>
        <v>0</v>
      </c>
    </row>
    <row r="20" spans="1:6" ht="22.5" customHeight="1">
      <c r="A20" s="257" t="s">
        <v>372</v>
      </c>
      <c r="B20" s="254" t="s">
        <v>310</v>
      </c>
      <c r="C20" s="262" t="s">
        <v>309</v>
      </c>
      <c r="D20" s="290">
        <v>110</v>
      </c>
      <c r="E20" s="290"/>
      <c r="F20" s="290">
        <f t="shared" si="1"/>
        <v>0</v>
      </c>
    </row>
    <row r="21" spans="1:6" ht="22.5" customHeight="1">
      <c r="A21" s="257" t="s">
        <v>371</v>
      </c>
      <c r="B21" s="254" t="s">
        <v>311</v>
      </c>
      <c r="C21" s="262" t="s">
        <v>309</v>
      </c>
      <c r="D21" s="290">
        <v>110</v>
      </c>
      <c r="E21" s="290"/>
      <c r="F21" s="290">
        <f t="shared" si="1"/>
        <v>0</v>
      </c>
    </row>
    <row r="22" spans="1:6" ht="30">
      <c r="A22" s="257" t="s">
        <v>373</v>
      </c>
      <c r="B22" s="254" t="s">
        <v>445</v>
      </c>
      <c r="C22" s="262" t="s">
        <v>24</v>
      </c>
      <c r="D22" s="302">
        <v>2</v>
      </c>
      <c r="E22" s="290"/>
      <c r="F22" s="290">
        <f t="shared" si="1"/>
        <v>0</v>
      </c>
    </row>
    <row r="23" spans="1:6" ht="30">
      <c r="A23" s="257" t="s">
        <v>374</v>
      </c>
      <c r="B23" s="254" t="s">
        <v>446</v>
      </c>
      <c r="C23" s="262" t="s">
        <v>24</v>
      </c>
      <c r="D23" s="302">
        <v>6</v>
      </c>
      <c r="E23" s="290"/>
      <c r="F23" s="290">
        <f t="shared" si="1"/>
        <v>0</v>
      </c>
    </row>
    <row r="24" spans="1:6" ht="12.75">
      <c r="A24" s="371"/>
      <c r="B24" s="371"/>
      <c r="C24" s="371"/>
      <c r="D24" s="371"/>
      <c r="E24" s="371"/>
      <c r="F24" s="371"/>
    </row>
    <row r="25" spans="1:6" ht="15">
      <c r="A25" s="303"/>
      <c r="B25" s="304" t="s">
        <v>41</v>
      </c>
      <c r="C25" s="373">
        <f>SUM(F18:F23)</f>
        <v>0</v>
      </c>
      <c r="D25" s="372"/>
      <c r="E25" s="372"/>
      <c r="F25" s="372"/>
    </row>
    <row r="26" spans="1:6" ht="12.75">
      <c r="A26" s="371"/>
      <c r="B26" s="371"/>
      <c r="C26" s="371"/>
      <c r="D26" s="371"/>
      <c r="E26" s="371"/>
      <c r="F26" s="371"/>
    </row>
    <row r="27" spans="1:6" ht="15">
      <c r="A27" s="360" t="s">
        <v>447</v>
      </c>
      <c r="B27" s="360"/>
      <c r="C27" s="360"/>
      <c r="D27" s="360"/>
      <c r="E27" s="360"/>
      <c r="F27" s="360"/>
    </row>
    <row r="28" spans="1:6" ht="28.5">
      <c r="A28" s="259" t="s">
        <v>292</v>
      </c>
      <c r="B28" s="260" t="s">
        <v>293</v>
      </c>
      <c r="C28" s="259" t="s">
        <v>294</v>
      </c>
      <c r="D28" s="259" t="s">
        <v>295</v>
      </c>
      <c r="E28" s="261" t="s">
        <v>296</v>
      </c>
      <c r="F28" s="261" t="s">
        <v>297</v>
      </c>
    </row>
    <row r="29" spans="1:6" ht="22.5" customHeight="1">
      <c r="A29" s="257" t="s">
        <v>369</v>
      </c>
      <c r="B29" s="263" t="s">
        <v>323</v>
      </c>
      <c r="C29" s="262" t="s">
        <v>37</v>
      </c>
      <c r="D29" s="291">
        <v>1</v>
      </c>
      <c r="E29" s="290"/>
      <c r="F29" s="290">
        <f>D29*E29</f>
        <v>0</v>
      </c>
    </row>
    <row r="30" spans="1:6" ht="22.5" customHeight="1">
      <c r="A30" s="257" t="s">
        <v>370</v>
      </c>
      <c r="B30" s="268" t="s">
        <v>324</v>
      </c>
      <c r="C30" s="285" t="s">
        <v>37</v>
      </c>
      <c r="D30" s="293">
        <v>1</v>
      </c>
      <c r="E30" s="292"/>
      <c r="F30" s="292">
        <f>D30*E30</f>
        <v>0</v>
      </c>
    </row>
    <row r="31" spans="1:6" ht="15">
      <c r="A31" s="367" t="s">
        <v>372</v>
      </c>
      <c r="B31" s="268" t="s">
        <v>338</v>
      </c>
      <c r="C31" s="285"/>
      <c r="D31" s="293"/>
      <c r="E31" s="292"/>
      <c r="F31" s="292"/>
    </row>
    <row r="32" spans="1:6" ht="15">
      <c r="A32" s="368"/>
      <c r="B32" s="300" t="s">
        <v>349</v>
      </c>
      <c r="C32" s="296"/>
      <c r="D32" s="297"/>
      <c r="E32" s="298"/>
      <c r="F32" s="298"/>
    </row>
    <row r="33" spans="1:6" ht="15">
      <c r="A33" s="368"/>
      <c r="B33" s="300" t="s">
        <v>350</v>
      </c>
      <c r="C33" s="296"/>
      <c r="D33" s="297"/>
      <c r="E33" s="298"/>
      <c r="F33" s="298"/>
    </row>
    <row r="34" spans="1:6" ht="15">
      <c r="A34" s="368"/>
      <c r="B34" s="300" t="s">
        <v>351</v>
      </c>
      <c r="C34" s="296"/>
      <c r="D34" s="297"/>
      <c r="E34" s="298"/>
      <c r="F34" s="298"/>
    </row>
    <row r="35" spans="1:6" ht="15">
      <c r="A35" s="369"/>
      <c r="B35" s="269"/>
      <c r="C35" s="275" t="s">
        <v>37</v>
      </c>
      <c r="D35" s="294">
        <v>1</v>
      </c>
      <c r="E35" s="288"/>
      <c r="F35" s="288">
        <f>D35*E35</f>
        <v>0</v>
      </c>
    </row>
    <row r="36" spans="1:6" ht="15">
      <c r="A36" s="283"/>
      <c r="B36" s="267"/>
      <c r="C36" s="283"/>
      <c r="D36" s="283"/>
      <c r="E36" s="284"/>
      <c r="F36" s="284"/>
    </row>
    <row r="37" spans="1:6" ht="15">
      <c r="A37" s="313"/>
      <c r="B37" s="304" t="s">
        <v>41</v>
      </c>
      <c r="C37" s="373">
        <f>SUM(F29:F35)</f>
        <v>0</v>
      </c>
      <c r="D37" s="373"/>
      <c r="E37" s="373"/>
      <c r="F37" s="373"/>
    </row>
    <row r="38" spans="1:6" ht="12.75">
      <c r="A38" s="371"/>
      <c r="B38" s="371"/>
      <c r="C38" s="371"/>
      <c r="D38" s="371"/>
      <c r="E38" s="371"/>
      <c r="F38" s="371"/>
    </row>
    <row r="39" spans="1:6" ht="15">
      <c r="A39" s="360" t="s">
        <v>448</v>
      </c>
      <c r="B39" s="360"/>
      <c r="C39" s="360"/>
      <c r="D39" s="360"/>
      <c r="E39" s="360"/>
      <c r="F39" s="360"/>
    </row>
    <row r="40" spans="1:6" ht="15">
      <c r="A40" s="301"/>
      <c r="B40" s="301"/>
      <c r="C40" s="301"/>
      <c r="D40" s="301"/>
      <c r="E40" s="301"/>
      <c r="F40" s="301"/>
    </row>
    <row r="41" spans="1:6" ht="15" customHeight="1">
      <c r="A41" s="340"/>
      <c r="B41" s="340" t="s">
        <v>291</v>
      </c>
      <c r="C41" s="299"/>
      <c r="D41" s="377">
        <f>C14</f>
        <v>0</v>
      </c>
      <c r="E41" s="377"/>
      <c r="F41" s="377"/>
    </row>
    <row r="42" spans="1:6" ht="15">
      <c r="A42" s="314"/>
      <c r="B42" s="314"/>
      <c r="C42" s="299"/>
      <c r="D42" s="315"/>
      <c r="E42" s="315"/>
      <c r="F42" s="315"/>
    </row>
    <row r="43" spans="1:6" ht="15" customHeight="1">
      <c r="A43" s="340"/>
      <c r="B43" s="340" t="s">
        <v>396</v>
      </c>
      <c r="C43" s="299"/>
      <c r="D43" s="377">
        <f>C25</f>
        <v>0</v>
      </c>
      <c r="E43" s="377"/>
      <c r="F43" s="377"/>
    </row>
    <row r="44" spans="1:6" ht="15">
      <c r="A44" s="314"/>
      <c r="B44" s="314"/>
      <c r="C44" s="299"/>
      <c r="D44" s="315"/>
      <c r="E44" s="315"/>
      <c r="F44" s="315"/>
    </row>
    <row r="45" spans="1:6" ht="15" customHeight="1">
      <c r="A45" s="340"/>
      <c r="B45" s="340" t="s">
        <v>320</v>
      </c>
      <c r="C45" s="299"/>
      <c r="D45" s="377">
        <f>C37</f>
        <v>0</v>
      </c>
      <c r="E45" s="377"/>
      <c r="F45" s="377"/>
    </row>
    <row r="46" spans="1:6" ht="15.75">
      <c r="A46" s="378"/>
      <c r="B46" s="378"/>
      <c r="C46" s="378"/>
      <c r="D46" s="378"/>
      <c r="E46" s="378"/>
      <c r="F46" s="378"/>
    </row>
    <row r="47" spans="1:6" ht="15.75">
      <c r="A47" s="370" t="s">
        <v>41</v>
      </c>
      <c r="B47" s="370"/>
      <c r="C47" s="370"/>
      <c r="D47" s="379">
        <f>SUM(D41:F45)</f>
        <v>0</v>
      </c>
      <c r="E47" s="380"/>
      <c r="F47" s="380"/>
    </row>
    <row r="49" spans="1:6" ht="15.75">
      <c r="A49" s="370" t="s">
        <v>395</v>
      </c>
      <c r="B49" s="370"/>
      <c r="C49" s="370"/>
      <c r="F49" s="316">
        <f>D47*0.25</f>
        <v>0</v>
      </c>
    </row>
    <row r="51" spans="1:6" ht="15.75">
      <c r="A51" s="370" t="s">
        <v>46</v>
      </c>
      <c r="B51" s="370"/>
      <c r="C51" s="370"/>
      <c r="F51" s="316">
        <f>D47+F49</f>
        <v>0</v>
      </c>
    </row>
  </sheetData>
  <sheetProtection/>
  <mergeCells count="22">
    <mergeCell ref="A47:C47"/>
    <mergeCell ref="D47:F47"/>
    <mergeCell ref="A49:C49"/>
    <mergeCell ref="A51:C51"/>
    <mergeCell ref="A38:F38"/>
    <mergeCell ref="A39:F39"/>
    <mergeCell ref="D41:F41"/>
    <mergeCell ref="D43:F43"/>
    <mergeCell ref="D45:F45"/>
    <mergeCell ref="A46:F46"/>
    <mergeCell ref="A24:F24"/>
    <mergeCell ref="C25:F25"/>
    <mergeCell ref="A26:F26"/>
    <mergeCell ref="A27:F27"/>
    <mergeCell ref="A31:A35"/>
    <mergeCell ref="C37:F37"/>
    <mergeCell ref="A3:F3"/>
    <mergeCell ref="A13:F13"/>
    <mergeCell ref="A14:B14"/>
    <mergeCell ref="C14:F14"/>
    <mergeCell ref="A15:F15"/>
    <mergeCell ref="A16:F16"/>
  </mergeCells>
  <printOptions/>
  <pageMargins left="0.7086614173228347" right="0.7086614173228347" top="0.7480314960629921" bottom="0.7480314960629921" header="0.31496062992125984" footer="0.31496062992125984"/>
  <pageSetup firstPageNumber="56" useFirstPageNumber="1" fitToHeight="0" fitToWidth="1" horizontalDpi="600" verticalDpi="600" orientation="portrait" paperSize="9" scale="68" r:id="rId1"/>
  <headerFooter>
    <oddHeader>&amp;L&amp;"Times New Roman,Uobičajeno"&amp;8TEH PROJEKT ZADAR d.o.o.&amp;R&amp;"Times New Roman,Uobičajeno"&amp;8 ZOP INFR - 573A</oddHeader>
    <oddFooter>&amp;L&amp;"Times New Roman,Uobičajeno"&amp;8investitor:  GRAD ZADAR, Narodni trg 1, 23000 Zadar 
građevina:  PRISTUPNA CESTA PODUZETNIČKE ZONE CRNO OD POSLOVNE ZONE MURVICA JUG (D8) - 1.FAZA
datum:         rujan 2018.&amp;R&amp;"Times New Roman,Uobičajeno"&amp;8str.&amp;P</oddFooter>
  </headerFooter>
  <rowBreaks count="3" manualBreakCount="3">
    <brk id="15" max="5" man="1"/>
    <brk id="26" max="5" man="1"/>
    <brk id="38" max="5" man="1"/>
  </rowBreaks>
</worksheet>
</file>

<file path=xl/worksheets/sheet8.xml><?xml version="1.0" encoding="utf-8"?>
<worksheet xmlns="http://schemas.openxmlformats.org/spreadsheetml/2006/main" xmlns:r="http://schemas.openxmlformats.org/officeDocument/2006/relationships">
  <sheetPr>
    <pageSetUpPr fitToPage="1"/>
  </sheetPr>
  <dimension ref="A1:F48"/>
  <sheetViews>
    <sheetView view="pageLayout" zoomScale="85" zoomScaleSheetLayoutView="100" zoomScalePageLayoutView="85" workbookViewId="0" topLeftCell="A80">
      <selection activeCell="B116" sqref="B116"/>
    </sheetView>
  </sheetViews>
  <sheetFormatPr defaultColWidth="9.140625" defaultRowHeight="12.75"/>
  <cols>
    <col min="1" max="1" width="7.140625" style="0" customWidth="1"/>
    <col min="2" max="2" width="77.57421875" style="0" customWidth="1"/>
    <col min="3" max="3" width="8.8515625" style="0" customWidth="1"/>
    <col min="4" max="4" width="8.57421875" style="0" customWidth="1"/>
    <col min="5" max="6" width="13.57421875" style="0" customWidth="1"/>
  </cols>
  <sheetData>
    <row r="1" spans="1:3" ht="15.75">
      <c r="A1" s="78" t="s">
        <v>466</v>
      </c>
      <c r="B1" s="248" t="s">
        <v>449</v>
      </c>
      <c r="C1" s="248"/>
    </row>
    <row r="2" spans="1:3" ht="15.75">
      <c r="A2" s="78"/>
      <c r="B2" s="248"/>
      <c r="C2" s="248"/>
    </row>
    <row r="3" spans="1:6" ht="15">
      <c r="A3" s="360" t="s">
        <v>450</v>
      </c>
      <c r="B3" s="360"/>
      <c r="C3" s="360"/>
      <c r="D3" s="360"/>
      <c r="E3" s="360"/>
      <c r="F3" s="360"/>
    </row>
    <row r="4" spans="1:6" ht="12.75">
      <c r="A4" s="251" t="s">
        <v>292</v>
      </c>
      <c r="B4" s="252" t="s">
        <v>293</v>
      </c>
      <c r="C4" s="251" t="s">
        <v>294</v>
      </c>
      <c r="D4" s="251" t="s">
        <v>295</v>
      </c>
      <c r="E4" s="253" t="s">
        <v>296</v>
      </c>
      <c r="F4" s="253" t="s">
        <v>297</v>
      </c>
    </row>
    <row r="5" spans="1:6" ht="150">
      <c r="A5" s="357" t="s">
        <v>369</v>
      </c>
      <c r="B5" s="254" t="s">
        <v>441</v>
      </c>
      <c r="C5" s="255" t="s">
        <v>299</v>
      </c>
      <c r="D5" s="256">
        <v>35</v>
      </c>
      <c r="E5" s="256"/>
      <c r="F5" s="256">
        <f aca="true" t="shared" si="0" ref="F5:F15">D5*E5</f>
        <v>0</v>
      </c>
    </row>
    <row r="6" spans="1:6" ht="105">
      <c r="A6" s="257" t="s">
        <v>370</v>
      </c>
      <c r="B6" s="254" t="s">
        <v>300</v>
      </c>
      <c r="C6" s="255" t="s">
        <v>299</v>
      </c>
      <c r="D6" s="256">
        <v>0.5</v>
      </c>
      <c r="E6" s="256"/>
      <c r="F6" s="256">
        <f t="shared" si="0"/>
        <v>0</v>
      </c>
    </row>
    <row r="7" spans="1:6" ht="45">
      <c r="A7" s="257" t="s">
        <v>372</v>
      </c>
      <c r="B7" s="254" t="s">
        <v>301</v>
      </c>
      <c r="C7" s="255" t="s">
        <v>299</v>
      </c>
      <c r="D7" s="256">
        <v>13</v>
      </c>
      <c r="E7" s="256"/>
      <c r="F7" s="256">
        <f t="shared" si="0"/>
        <v>0</v>
      </c>
    </row>
    <row r="8" spans="1:6" ht="45">
      <c r="A8" s="257" t="s">
        <v>371</v>
      </c>
      <c r="B8" s="254" t="s">
        <v>302</v>
      </c>
      <c r="C8" s="255" t="s">
        <v>299</v>
      </c>
      <c r="D8" s="256">
        <v>22</v>
      </c>
      <c r="E8" s="256"/>
      <c r="F8" s="256">
        <f t="shared" si="0"/>
        <v>0</v>
      </c>
    </row>
    <row r="9" spans="1:6" ht="63">
      <c r="A9" s="257" t="s">
        <v>373</v>
      </c>
      <c r="B9" s="358" t="s">
        <v>340</v>
      </c>
      <c r="C9" s="255" t="s">
        <v>299</v>
      </c>
      <c r="D9" s="256">
        <v>13</v>
      </c>
      <c r="E9" s="256"/>
      <c r="F9" s="256">
        <f t="shared" si="0"/>
        <v>0</v>
      </c>
    </row>
    <row r="10" spans="1:6" ht="30">
      <c r="A10" s="257" t="s">
        <v>374</v>
      </c>
      <c r="B10" s="254" t="s">
        <v>451</v>
      </c>
      <c r="C10" s="255" t="s">
        <v>24</v>
      </c>
      <c r="D10" s="258">
        <v>1</v>
      </c>
      <c r="E10" s="256"/>
      <c r="F10" s="256">
        <f t="shared" si="0"/>
        <v>0</v>
      </c>
    </row>
    <row r="11" spans="1:6" ht="30">
      <c r="A11" s="257" t="s">
        <v>375</v>
      </c>
      <c r="B11" s="254" t="s">
        <v>452</v>
      </c>
      <c r="C11" s="255" t="s">
        <v>24</v>
      </c>
      <c r="D11" s="258">
        <v>1</v>
      </c>
      <c r="E11" s="256"/>
      <c r="F11" s="256">
        <f t="shared" si="0"/>
        <v>0</v>
      </c>
    </row>
    <row r="12" spans="1:6" ht="90">
      <c r="A12" s="257" t="s">
        <v>376</v>
      </c>
      <c r="B12" s="254" t="s">
        <v>453</v>
      </c>
      <c r="C12" s="255" t="s">
        <v>309</v>
      </c>
      <c r="D12" s="256">
        <v>220</v>
      </c>
      <c r="E12" s="256"/>
      <c r="F12" s="256">
        <f t="shared" si="0"/>
        <v>0</v>
      </c>
    </row>
    <row r="13" spans="1:6" ht="90">
      <c r="A13" s="257" t="s">
        <v>377</v>
      </c>
      <c r="B13" s="254" t="s">
        <v>454</v>
      </c>
      <c r="C13" s="255" t="s">
        <v>309</v>
      </c>
      <c r="D13" s="256">
        <v>220</v>
      </c>
      <c r="E13" s="256"/>
      <c r="F13" s="256">
        <f t="shared" si="0"/>
        <v>0</v>
      </c>
    </row>
    <row r="14" spans="1:6" ht="22.5" customHeight="1">
      <c r="A14" s="257" t="s">
        <v>378</v>
      </c>
      <c r="B14" s="254" t="s">
        <v>305</v>
      </c>
      <c r="C14" s="255" t="s">
        <v>37</v>
      </c>
      <c r="D14" s="258">
        <v>1</v>
      </c>
      <c r="E14" s="256"/>
      <c r="F14" s="256">
        <f t="shared" si="0"/>
        <v>0</v>
      </c>
    </row>
    <row r="15" spans="1:6" ht="22.5" customHeight="1">
      <c r="A15" s="257" t="s">
        <v>386</v>
      </c>
      <c r="B15" s="254" t="s">
        <v>306</v>
      </c>
      <c r="C15" s="255" t="s">
        <v>37</v>
      </c>
      <c r="D15" s="258">
        <v>1</v>
      </c>
      <c r="E15" s="256"/>
      <c r="F15" s="256">
        <f t="shared" si="0"/>
        <v>0</v>
      </c>
    </row>
    <row r="16" spans="1:6" ht="12.75">
      <c r="A16" s="371"/>
      <c r="B16" s="371"/>
      <c r="C16" s="371"/>
      <c r="D16" s="371"/>
      <c r="E16" s="371"/>
      <c r="F16" s="371"/>
    </row>
    <row r="17" spans="1:6" ht="15">
      <c r="A17" s="372" t="s">
        <v>41</v>
      </c>
      <c r="B17" s="372"/>
      <c r="C17" s="373">
        <f>SUM(F5:F15)</f>
        <v>0</v>
      </c>
      <c r="D17" s="372"/>
      <c r="E17" s="372"/>
      <c r="F17" s="372"/>
    </row>
    <row r="18" spans="1:6" ht="12.75">
      <c r="A18" s="371"/>
      <c r="B18" s="371"/>
      <c r="C18" s="371"/>
      <c r="D18" s="371"/>
      <c r="E18" s="371"/>
      <c r="F18" s="371"/>
    </row>
    <row r="19" spans="1:6" ht="15">
      <c r="A19" s="360" t="s">
        <v>455</v>
      </c>
      <c r="B19" s="360"/>
      <c r="C19" s="360"/>
      <c r="D19" s="360"/>
      <c r="E19" s="360"/>
      <c r="F19" s="360"/>
    </row>
    <row r="20" spans="1:6" ht="28.5">
      <c r="A20" s="259" t="s">
        <v>292</v>
      </c>
      <c r="B20" s="260" t="s">
        <v>293</v>
      </c>
      <c r="C20" s="259" t="s">
        <v>294</v>
      </c>
      <c r="D20" s="259" t="s">
        <v>295</v>
      </c>
      <c r="E20" s="261" t="s">
        <v>296</v>
      </c>
      <c r="F20" s="261" t="s">
        <v>297</v>
      </c>
    </row>
    <row r="21" spans="1:6" ht="22.5" customHeight="1">
      <c r="A21" s="257" t="s">
        <v>369</v>
      </c>
      <c r="B21" s="254" t="s">
        <v>456</v>
      </c>
      <c r="C21" s="262" t="s">
        <v>309</v>
      </c>
      <c r="D21" s="290">
        <v>110</v>
      </c>
      <c r="E21" s="290"/>
      <c r="F21" s="290">
        <f>D21*E21</f>
        <v>0</v>
      </c>
    </row>
    <row r="22" spans="1:6" ht="30">
      <c r="A22" s="257" t="s">
        <v>370</v>
      </c>
      <c r="B22" s="263" t="s">
        <v>457</v>
      </c>
      <c r="C22" s="262" t="s">
        <v>24</v>
      </c>
      <c r="D22" s="302">
        <v>1</v>
      </c>
      <c r="E22" s="290"/>
      <c r="F22" s="290">
        <f>D22*E22</f>
        <v>0</v>
      </c>
    </row>
    <row r="23" spans="1:6" ht="22.5" customHeight="1">
      <c r="A23" s="257" t="s">
        <v>372</v>
      </c>
      <c r="B23" s="254" t="s">
        <v>458</v>
      </c>
      <c r="C23" s="262" t="s">
        <v>37</v>
      </c>
      <c r="D23" s="302">
        <v>1</v>
      </c>
      <c r="E23" s="290"/>
      <c r="F23" s="290">
        <f>D23*E23</f>
        <v>0</v>
      </c>
    </row>
    <row r="24" spans="1:6" ht="22.5" customHeight="1">
      <c r="A24" s="257" t="s">
        <v>371</v>
      </c>
      <c r="B24" s="254" t="s">
        <v>459</v>
      </c>
      <c r="C24" s="262" t="s">
        <v>37</v>
      </c>
      <c r="D24" s="302">
        <v>1</v>
      </c>
      <c r="E24" s="290"/>
      <c r="F24" s="290">
        <f>D24*E24</f>
        <v>0</v>
      </c>
    </row>
    <row r="25" spans="1:6" ht="12.75">
      <c r="A25" s="371"/>
      <c r="B25" s="371"/>
      <c r="C25" s="371"/>
      <c r="D25" s="371"/>
      <c r="E25" s="371"/>
      <c r="F25" s="371"/>
    </row>
    <row r="26" spans="1:6" ht="15">
      <c r="A26" s="303"/>
      <c r="B26" s="304" t="s">
        <v>41</v>
      </c>
      <c r="C26" s="373">
        <f>SUM(F21:F24)</f>
        <v>0</v>
      </c>
      <c r="D26" s="372"/>
      <c r="E26" s="372"/>
      <c r="F26" s="372"/>
    </row>
    <row r="27" spans="1:6" ht="12.75">
      <c r="A27" s="371"/>
      <c r="B27" s="371"/>
      <c r="C27" s="371"/>
      <c r="D27" s="371"/>
      <c r="E27" s="371"/>
      <c r="F27" s="371"/>
    </row>
    <row r="28" spans="1:6" ht="15">
      <c r="A28" s="360" t="s">
        <v>460</v>
      </c>
      <c r="B28" s="360"/>
      <c r="C28" s="360"/>
      <c r="D28" s="360"/>
      <c r="E28" s="360"/>
      <c r="F28" s="360"/>
    </row>
    <row r="29" spans="1:6" ht="28.5">
      <c r="A29" s="259" t="s">
        <v>292</v>
      </c>
      <c r="B29" s="260" t="s">
        <v>293</v>
      </c>
      <c r="C29" s="259" t="s">
        <v>294</v>
      </c>
      <c r="D29" s="259" t="s">
        <v>295</v>
      </c>
      <c r="E29" s="261" t="s">
        <v>296</v>
      </c>
      <c r="F29" s="261" t="s">
        <v>297</v>
      </c>
    </row>
    <row r="30" spans="1:6" ht="22.5" customHeight="1">
      <c r="A30" s="257" t="s">
        <v>369</v>
      </c>
      <c r="B30" s="263" t="s">
        <v>461</v>
      </c>
      <c r="C30" s="262" t="s">
        <v>309</v>
      </c>
      <c r="D30" s="290">
        <v>110</v>
      </c>
      <c r="E30" s="290"/>
      <c r="F30" s="290">
        <f>D30*E30</f>
        <v>0</v>
      </c>
    </row>
    <row r="31" spans="1:6" ht="22.5" customHeight="1">
      <c r="A31" s="257" t="s">
        <v>370</v>
      </c>
      <c r="B31" s="263" t="s">
        <v>323</v>
      </c>
      <c r="C31" s="262" t="s">
        <v>37</v>
      </c>
      <c r="D31" s="291">
        <v>1</v>
      </c>
      <c r="E31" s="290"/>
      <c r="F31" s="290">
        <f>D31*E31</f>
        <v>0</v>
      </c>
    </row>
    <row r="32" spans="1:6" ht="22.5" customHeight="1">
      <c r="A32" s="257" t="s">
        <v>372</v>
      </c>
      <c r="B32" s="254" t="s">
        <v>324</v>
      </c>
      <c r="C32" s="262" t="s">
        <v>37</v>
      </c>
      <c r="D32" s="291">
        <v>1</v>
      </c>
      <c r="E32" s="290"/>
      <c r="F32" s="290">
        <f>D32*E32</f>
        <v>0</v>
      </c>
    </row>
    <row r="33" spans="1:6" ht="15">
      <c r="A33" s="283"/>
      <c r="B33" s="267"/>
      <c r="C33" s="283"/>
      <c r="D33" s="283"/>
      <c r="E33" s="284"/>
      <c r="F33" s="284"/>
    </row>
    <row r="34" spans="1:6" ht="15">
      <c r="A34" s="313"/>
      <c r="B34" s="304" t="s">
        <v>41</v>
      </c>
      <c r="C34" s="373">
        <f>SUM(F30:F32)</f>
        <v>0</v>
      </c>
      <c r="D34" s="373"/>
      <c r="E34" s="373"/>
      <c r="F34" s="373"/>
    </row>
    <row r="35" spans="1:6" ht="12.75">
      <c r="A35" s="371"/>
      <c r="B35" s="371"/>
      <c r="C35" s="371"/>
      <c r="D35" s="371"/>
      <c r="E35" s="371"/>
      <c r="F35" s="371"/>
    </row>
    <row r="36" spans="1:6" ht="15">
      <c r="A36" s="360" t="s">
        <v>463</v>
      </c>
      <c r="B36" s="360"/>
      <c r="C36" s="360"/>
      <c r="D36" s="360"/>
      <c r="E36" s="360"/>
      <c r="F36" s="360"/>
    </row>
    <row r="37" spans="1:6" ht="15">
      <c r="A37" s="301"/>
      <c r="B37" s="301"/>
      <c r="C37" s="301"/>
      <c r="D37" s="301"/>
      <c r="E37" s="301"/>
      <c r="F37" s="301"/>
    </row>
    <row r="38" spans="1:6" ht="15" customHeight="1">
      <c r="A38" s="340"/>
      <c r="B38" s="340" t="s">
        <v>291</v>
      </c>
      <c r="C38" s="299"/>
      <c r="D38" s="377">
        <f>C17</f>
        <v>0</v>
      </c>
      <c r="E38" s="377"/>
      <c r="F38" s="377"/>
    </row>
    <row r="39" spans="1:6" ht="15">
      <c r="A39" s="314"/>
      <c r="B39" s="314"/>
      <c r="C39" s="299"/>
      <c r="D39" s="315"/>
      <c r="E39" s="315"/>
      <c r="F39" s="315"/>
    </row>
    <row r="40" spans="1:6" ht="15" customHeight="1">
      <c r="A40" s="340"/>
      <c r="B40" s="340" t="s">
        <v>396</v>
      </c>
      <c r="C40" s="299"/>
      <c r="D40" s="377">
        <f>C26</f>
        <v>0</v>
      </c>
      <c r="E40" s="377"/>
      <c r="F40" s="377"/>
    </row>
    <row r="41" spans="1:6" ht="15">
      <c r="A41" s="314"/>
      <c r="B41" s="314"/>
      <c r="C41" s="299"/>
      <c r="D41" s="315"/>
      <c r="E41" s="315"/>
      <c r="F41" s="315"/>
    </row>
    <row r="42" spans="1:6" ht="15" customHeight="1">
      <c r="A42" s="340"/>
      <c r="B42" s="340" t="s">
        <v>320</v>
      </c>
      <c r="C42" s="299"/>
      <c r="D42" s="377">
        <f>C34</f>
        <v>0</v>
      </c>
      <c r="E42" s="377"/>
      <c r="F42" s="377"/>
    </row>
    <row r="43" spans="1:6" ht="15.75">
      <c r="A43" s="378"/>
      <c r="B43" s="378"/>
      <c r="C43" s="378"/>
      <c r="D43" s="378"/>
      <c r="E43" s="378"/>
      <c r="F43" s="378"/>
    </row>
    <row r="44" spans="1:6" ht="15.75">
      <c r="A44" s="370" t="s">
        <v>41</v>
      </c>
      <c r="B44" s="370"/>
      <c r="C44" s="370"/>
      <c r="D44" s="379">
        <f>SUM(D38:F42)</f>
        <v>0</v>
      </c>
      <c r="E44" s="380"/>
      <c r="F44" s="380"/>
    </row>
    <row r="46" spans="1:6" ht="15.75">
      <c r="A46" s="370" t="s">
        <v>395</v>
      </c>
      <c r="B46" s="370"/>
      <c r="C46" s="370"/>
      <c r="F46" s="316">
        <f>D44*0.25</f>
        <v>0</v>
      </c>
    </row>
    <row r="48" spans="1:6" ht="15.75">
      <c r="A48" s="370" t="s">
        <v>46</v>
      </c>
      <c r="B48" s="370"/>
      <c r="C48" s="370"/>
      <c r="F48" s="316">
        <f>D44+F46</f>
        <v>0</v>
      </c>
    </row>
  </sheetData>
  <sheetProtection/>
  <mergeCells count="21">
    <mergeCell ref="A46:C46"/>
    <mergeCell ref="A48:C48"/>
    <mergeCell ref="A36:F36"/>
    <mergeCell ref="D38:F38"/>
    <mergeCell ref="D40:F40"/>
    <mergeCell ref="D42:F42"/>
    <mergeCell ref="A43:F43"/>
    <mergeCell ref="A44:C44"/>
    <mergeCell ref="D44:F44"/>
    <mergeCell ref="A25:F25"/>
    <mergeCell ref="C26:F26"/>
    <mergeCell ref="A27:F27"/>
    <mergeCell ref="A28:F28"/>
    <mergeCell ref="C34:F34"/>
    <mergeCell ref="A35:F35"/>
    <mergeCell ref="A3:F3"/>
    <mergeCell ref="A16:F16"/>
    <mergeCell ref="A17:B17"/>
    <mergeCell ref="C17:F17"/>
    <mergeCell ref="A18:F18"/>
    <mergeCell ref="A19:F19"/>
  </mergeCells>
  <printOptions/>
  <pageMargins left="0.7086614173228347" right="0.7086614173228347" top="0.7480314960629921" bottom="0.7480314960629921" header="0.31496062992125984" footer="0.31496062992125984"/>
  <pageSetup firstPageNumber="60" useFirstPageNumber="1" fitToHeight="0" fitToWidth="1" horizontalDpi="600" verticalDpi="600" orientation="portrait" paperSize="9" scale="68" r:id="rId1"/>
  <headerFooter>
    <oddHeader>&amp;L&amp;"Times New Roman,Uobičajeno"&amp;8TEH PROJEKT ZADAR d.o.o.&amp;R&amp;"Times New Roman,Uobičajeno"&amp;8 ZOP INFR - 573A</oddHeader>
    <oddFooter>&amp;L&amp;"Times New Roman,Uobičajeno"&amp;8investitor:  GRAD ZADAR, Narodni trg 1, 23000 Zadar 
građevina:  PRISTUPNA CESTA PODUZETNIČKE ZONE CRNO OD POSLOVNE ZONE MURVICA JUG (D8) - 1. FAZA
datum:         rujan 2018.&amp;R&amp;"Times New Roman,Uobičajeno"&amp;8str.&amp;P</oddFooter>
  </headerFooter>
  <rowBreaks count="3" manualBreakCount="3">
    <brk id="18" max="5" man="1"/>
    <brk id="27" max="5" man="1"/>
    <brk id="35" max="5" man="1"/>
  </rowBreaks>
</worksheet>
</file>

<file path=xl/worksheets/sheet9.xml><?xml version="1.0" encoding="utf-8"?>
<worksheet xmlns="http://schemas.openxmlformats.org/spreadsheetml/2006/main" xmlns:r="http://schemas.openxmlformats.org/officeDocument/2006/relationships">
  <sheetPr>
    <pageSetUpPr fitToPage="1"/>
  </sheetPr>
  <dimension ref="A1:G55"/>
  <sheetViews>
    <sheetView view="pageLayout" zoomScaleSheetLayoutView="100" workbookViewId="0" topLeftCell="A90">
      <selection activeCell="B124" sqref="B124"/>
    </sheetView>
  </sheetViews>
  <sheetFormatPr defaultColWidth="9.140625" defaultRowHeight="12.75"/>
  <cols>
    <col min="1" max="1" width="7.28125" style="0" customWidth="1"/>
    <col min="2" max="2" width="77.57421875" style="0" customWidth="1"/>
    <col min="3" max="3" width="8.140625" style="0" customWidth="1"/>
    <col min="4" max="4" width="9.28125" style="0" customWidth="1"/>
    <col min="5" max="5" width="13.57421875" style="0" customWidth="1"/>
    <col min="6" max="6" width="15.00390625" style="0" customWidth="1"/>
  </cols>
  <sheetData>
    <row r="1" spans="1:6" ht="15.75">
      <c r="A1" s="78" t="s">
        <v>467</v>
      </c>
      <c r="B1" s="248" t="s">
        <v>399</v>
      </c>
      <c r="C1" s="392"/>
      <c r="D1" s="392"/>
      <c r="E1" s="392"/>
      <c r="F1" s="392"/>
    </row>
    <row r="2" spans="1:6" ht="12.75">
      <c r="A2" s="392"/>
      <c r="B2" s="392"/>
      <c r="C2" s="392"/>
      <c r="D2" s="392"/>
      <c r="E2" s="392"/>
      <c r="F2" s="392"/>
    </row>
    <row r="3" spans="1:6" ht="14.25">
      <c r="A3" s="381" t="s">
        <v>400</v>
      </c>
      <c r="B3" s="382"/>
      <c r="C3" s="382"/>
      <c r="D3" s="382"/>
      <c r="E3" s="382"/>
      <c r="F3" s="383"/>
    </row>
    <row r="4" spans="1:6" ht="18.75" customHeight="1">
      <c r="A4" s="251" t="s">
        <v>292</v>
      </c>
      <c r="B4" s="252" t="s">
        <v>293</v>
      </c>
      <c r="C4" s="251" t="s">
        <v>294</v>
      </c>
      <c r="D4" s="251" t="s">
        <v>295</v>
      </c>
      <c r="E4" s="251" t="s">
        <v>296</v>
      </c>
      <c r="F4" s="251" t="s">
        <v>297</v>
      </c>
    </row>
    <row r="5" spans="1:7" ht="75">
      <c r="A5" s="320">
        <v>1</v>
      </c>
      <c r="B5" s="321" t="s">
        <v>428</v>
      </c>
      <c r="C5" s="255" t="s">
        <v>309</v>
      </c>
      <c r="D5" s="256">
        <v>120</v>
      </c>
      <c r="E5" s="256"/>
      <c r="F5" s="256">
        <f aca="true" t="shared" si="0" ref="F5:F15">D5*E5</f>
        <v>0</v>
      </c>
      <c r="G5" s="319"/>
    </row>
    <row r="6" spans="1:7" ht="108.75" customHeight="1">
      <c r="A6" s="320">
        <v>2</v>
      </c>
      <c r="B6" s="334" t="s">
        <v>422</v>
      </c>
      <c r="C6" s="255" t="s">
        <v>309</v>
      </c>
      <c r="D6" s="256">
        <v>12</v>
      </c>
      <c r="E6" s="256"/>
      <c r="F6" s="256">
        <f t="shared" si="0"/>
        <v>0</v>
      </c>
      <c r="G6" s="319"/>
    </row>
    <row r="7" spans="1:7" ht="75">
      <c r="A7" s="320">
        <v>3</v>
      </c>
      <c r="B7" s="321" t="s">
        <v>423</v>
      </c>
      <c r="C7" s="255" t="s">
        <v>24</v>
      </c>
      <c r="D7" s="258">
        <v>18</v>
      </c>
      <c r="E7" s="256"/>
      <c r="F7" s="256">
        <f t="shared" si="0"/>
        <v>0</v>
      </c>
      <c r="G7" s="319"/>
    </row>
    <row r="8" spans="1:7" ht="105">
      <c r="A8" s="320">
        <v>4</v>
      </c>
      <c r="B8" s="321" t="s">
        <v>424</v>
      </c>
      <c r="C8" s="255" t="s">
        <v>24</v>
      </c>
      <c r="D8" s="258">
        <v>3</v>
      </c>
      <c r="E8" s="256"/>
      <c r="F8" s="256">
        <f t="shared" si="0"/>
        <v>0</v>
      </c>
      <c r="G8" s="319"/>
    </row>
    <row r="9" spans="1:7" ht="75">
      <c r="A9" s="388">
        <v>5</v>
      </c>
      <c r="B9" s="324" t="s">
        <v>401</v>
      </c>
      <c r="C9" s="327"/>
      <c r="D9" s="330"/>
      <c r="E9" s="330"/>
      <c r="F9" s="330"/>
      <c r="G9" s="319"/>
    </row>
    <row r="10" spans="1:7" ht="15">
      <c r="A10" s="389"/>
      <c r="B10" s="325" t="s">
        <v>402</v>
      </c>
      <c r="C10" s="328" t="s">
        <v>24</v>
      </c>
      <c r="D10" s="281">
        <v>2</v>
      </c>
      <c r="E10" s="282"/>
      <c r="F10" s="256">
        <f t="shared" si="0"/>
        <v>0</v>
      </c>
      <c r="G10" s="319"/>
    </row>
    <row r="11" spans="1:7" ht="15">
      <c r="A11" s="389"/>
      <c r="B11" s="325" t="s">
        <v>403</v>
      </c>
      <c r="C11" s="328" t="s">
        <v>24</v>
      </c>
      <c r="D11" s="281">
        <v>5</v>
      </c>
      <c r="E11" s="282"/>
      <c r="F11" s="256">
        <f t="shared" si="0"/>
        <v>0</v>
      </c>
      <c r="G11" s="319"/>
    </row>
    <row r="12" spans="1:7" ht="15">
      <c r="A12" s="390"/>
      <c r="B12" s="326" t="s">
        <v>404</v>
      </c>
      <c r="C12" s="329" t="s">
        <v>24</v>
      </c>
      <c r="D12" s="278">
        <v>1</v>
      </c>
      <c r="E12" s="279"/>
      <c r="F12" s="256">
        <f t="shared" si="0"/>
        <v>0</v>
      </c>
      <c r="G12" s="319"/>
    </row>
    <row r="13" spans="1:7" ht="75">
      <c r="A13" s="264">
        <v>6</v>
      </c>
      <c r="B13" s="321" t="s">
        <v>405</v>
      </c>
      <c r="C13" s="255" t="s">
        <v>24</v>
      </c>
      <c r="D13" s="258">
        <v>1</v>
      </c>
      <c r="E13" s="256"/>
      <c r="F13" s="256">
        <f t="shared" si="0"/>
        <v>0</v>
      </c>
      <c r="G13" s="319"/>
    </row>
    <row r="14" spans="1:7" ht="30">
      <c r="A14" s="264">
        <v>7</v>
      </c>
      <c r="B14" s="321" t="s">
        <v>406</v>
      </c>
      <c r="C14" s="255" t="s">
        <v>309</v>
      </c>
      <c r="D14" s="256">
        <v>120</v>
      </c>
      <c r="E14" s="256"/>
      <c r="F14" s="256">
        <f t="shared" si="0"/>
        <v>0</v>
      </c>
      <c r="G14" s="319"/>
    </row>
    <row r="15" spans="1:7" ht="75">
      <c r="A15" s="264">
        <v>8</v>
      </c>
      <c r="B15" s="321" t="s">
        <v>407</v>
      </c>
      <c r="C15" s="255" t="s">
        <v>309</v>
      </c>
      <c r="D15" s="256">
        <v>120</v>
      </c>
      <c r="E15" s="256"/>
      <c r="F15" s="256">
        <f t="shared" si="0"/>
        <v>0</v>
      </c>
      <c r="G15" s="319"/>
    </row>
    <row r="16" spans="1:7" ht="15">
      <c r="A16" s="319"/>
      <c r="B16" s="322"/>
      <c r="C16" s="319"/>
      <c r="D16" s="319"/>
      <c r="E16" s="319"/>
      <c r="F16" s="319"/>
      <c r="G16" s="319"/>
    </row>
    <row r="17" spans="1:7" ht="15">
      <c r="A17" s="384" t="s">
        <v>41</v>
      </c>
      <c r="B17" s="385"/>
      <c r="C17" s="386">
        <f>SUM(F5:F15)</f>
        <v>0</v>
      </c>
      <c r="D17" s="387"/>
      <c r="E17" s="387"/>
      <c r="F17" s="385"/>
      <c r="G17" s="319"/>
    </row>
    <row r="18" spans="1:7" ht="15">
      <c r="A18" s="319"/>
      <c r="B18" s="322"/>
      <c r="C18" s="319"/>
      <c r="D18" s="319"/>
      <c r="E18" s="319"/>
      <c r="F18" s="319"/>
      <c r="G18" s="319"/>
    </row>
    <row r="19" spans="1:7" ht="15">
      <c r="A19" s="381" t="s">
        <v>413</v>
      </c>
      <c r="B19" s="382"/>
      <c r="C19" s="382"/>
      <c r="D19" s="382"/>
      <c r="E19" s="382"/>
      <c r="F19" s="383"/>
      <c r="G19" s="319"/>
    </row>
    <row r="20" spans="1:7" ht="15">
      <c r="A20" s="251" t="s">
        <v>292</v>
      </c>
      <c r="B20" s="252" t="s">
        <v>293</v>
      </c>
      <c r="C20" s="251" t="s">
        <v>294</v>
      </c>
      <c r="D20" s="251" t="s">
        <v>295</v>
      </c>
      <c r="E20" s="251" t="s">
        <v>296</v>
      </c>
      <c r="F20" s="251" t="s">
        <v>297</v>
      </c>
      <c r="G20" s="319"/>
    </row>
    <row r="21" spans="1:7" ht="30">
      <c r="A21" s="332">
        <v>1</v>
      </c>
      <c r="B21" s="333" t="s">
        <v>408</v>
      </c>
      <c r="C21" s="329" t="s">
        <v>335</v>
      </c>
      <c r="D21" s="278">
        <v>1</v>
      </c>
      <c r="E21" s="279"/>
      <c r="F21" s="256">
        <f aca="true" t="shared" si="1" ref="F21:F28">D21*E21</f>
        <v>0</v>
      </c>
      <c r="G21" s="319"/>
    </row>
    <row r="22" spans="1:7" ht="32.25" customHeight="1">
      <c r="A22" s="320">
        <v>2</v>
      </c>
      <c r="B22" s="334" t="s">
        <v>425</v>
      </c>
      <c r="C22" s="331" t="s">
        <v>335</v>
      </c>
      <c r="D22" s="258">
        <v>1</v>
      </c>
      <c r="E22" s="256"/>
      <c r="F22" s="256">
        <f t="shared" si="1"/>
        <v>0</v>
      </c>
      <c r="G22" s="319"/>
    </row>
    <row r="23" spans="1:7" ht="22.5" customHeight="1">
      <c r="A23" s="320">
        <v>3</v>
      </c>
      <c r="B23" s="254" t="s">
        <v>409</v>
      </c>
      <c r="C23" s="331" t="s">
        <v>335</v>
      </c>
      <c r="D23" s="258">
        <v>1</v>
      </c>
      <c r="E23" s="256"/>
      <c r="F23" s="256">
        <f t="shared" si="1"/>
        <v>0</v>
      </c>
      <c r="G23" s="319"/>
    </row>
    <row r="24" spans="1:7" ht="45">
      <c r="A24" s="320">
        <v>4</v>
      </c>
      <c r="B24" s="321" t="s">
        <v>426</v>
      </c>
      <c r="C24" s="331" t="s">
        <v>335</v>
      </c>
      <c r="D24" s="258">
        <v>1</v>
      </c>
      <c r="E24" s="256"/>
      <c r="F24" s="256">
        <f t="shared" si="1"/>
        <v>0</v>
      </c>
      <c r="G24" s="319"/>
    </row>
    <row r="25" spans="1:7" ht="22.5" customHeight="1">
      <c r="A25" s="320">
        <v>5</v>
      </c>
      <c r="B25" s="254" t="s">
        <v>410</v>
      </c>
      <c r="C25" s="331" t="s">
        <v>335</v>
      </c>
      <c r="D25" s="258">
        <v>1</v>
      </c>
      <c r="E25" s="256"/>
      <c r="F25" s="256">
        <f t="shared" si="1"/>
        <v>0</v>
      </c>
      <c r="G25" s="319"/>
    </row>
    <row r="26" spans="1:7" ht="30">
      <c r="A26" s="320">
        <v>6</v>
      </c>
      <c r="B26" s="321" t="s">
        <v>411</v>
      </c>
      <c r="C26" s="331" t="s">
        <v>335</v>
      </c>
      <c r="D26" s="258">
        <v>1</v>
      </c>
      <c r="E26" s="256"/>
      <c r="F26" s="256">
        <f t="shared" si="1"/>
        <v>0</v>
      </c>
      <c r="G26" s="319"/>
    </row>
    <row r="27" spans="1:7" ht="48.75" customHeight="1">
      <c r="A27" s="320">
        <v>7</v>
      </c>
      <c r="B27" s="334" t="s">
        <v>427</v>
      </c>
      <c r="C27" s="331" t="s">
        <v>335</v>
      </c>
      <c r="D27" s="258">
        <v>1</v>
      </c>
      <c r="E27" s="256"/>
      <c r="F27" s="256">
        <f t="shared" si="1"/>
        <v>0</v>
      </c>
      <c r="G27" s="319"/>
    </row>
    <row r="28" spans="1:7" ht="45">
      <c r="A28" s="320">
        <v>8</v>
      </c>
      <c r="B28" s="321" t="s">
        <v>412</v>
      </c>
      <c r="C28" s="331" t="s">
        <v>335</v>
      </c>
      <c r="D28" s="258">
        <v>1</v>
      </c>
      <c r="E28" s="256"/>
      <c r="F28" s="256">
        <f t="shared" si="1"/>
        <v>0</v>
      </c>
      <c r="G28" s="319"/>
    </row>
    <row r="29" spans="1:7" ht="15">
      <c r="A29" s="319"/>
      <c r="B29" s="322"/>
      <c r="C29" s="319"/>
      <c r="D29" s="319"/>
      <c r="E29" s="319"/>
      <c r="F29" s="319"/>
      <c r="G29" s="319"/>
    </row>
    <row r="30" spans="1:7" ht="15">
      <c r="A30" s="384" t="s">
        <v>41</v>
      </c>
      <c r="B30" s="385"/>
      <c r="C30" s="386">
        <f>SUM(F21:F28)</f>
        <v>0</v>
      </c>
      <c r="D30" s="387"/>
      <c r="E30" s="387"/>
      <c r="F30" s="385"/>
      <c r="G30" s="319"/>
    </row>
    <row r="31" spans="1:7" ht="15">
      <c r="A31" s="319"/>
      <c r="B31" s="322"/>
      <c r="C31" s="319"/>
      <c r="D31" s="319"/>
      <c r="E31" s="319"/>
      <c r="F31" s="319"/>
      <c r="G31" s="319"/>
    </row>
    <row r="32" spans="1:7" ht="15">
      <c r="A32" s="381" t="s">
        <v>414</v>
      </c>
      <c r="B32" s="382"/>
      <c r="C32" s="382"/>
      <c r="D32" s="382"/>
      <c r="E32" s="382"/>
      <c r="F32" s="383"/>
      <c r="G32" s="319"/>
    </row>
    <row r="33" spans="1:7" ht="15">
      <c r="A33" s="251" t="s">
        <v>292</v>
      </c>
      <c r="B33" s="252" t="s">
        <v>293</v>
      </c>
      <c r="C33" s="251" t="s">
        <v>294</v>
      </c>
      <c r="D33" s="251" t="s">
        <v>295</v>
      </c>
      <c r="E33" s="251" t="s">
        <v>296</v>
      </c>
      <c r="F33" s="251" t="s">
        <v>297</v>
      </c>
      <c r="G33" s="319"/>
    </row>
    <row r="34" spans="1:7" ht="30">
      <c r="A34" s="332">
        <v>1</v>
      </c>
      <c r="B34" s="333" t="s">
        <v>415</v>
      </c>
      <c r="C34" s="329" t="s">
        <v>309</v>
      </c>
      <c r="D34" s="279">
        <v>120</v>
      </c>
      <c r="E34" s="279"/>
      <c r="F34" s="256">
        <f aca="true" t="shared" si="2" ref="F34:F39">D34*E34</f>
        <v>0</v>
      </c>
      <c r="G34" s="319"/>
    </row>
    <row r="35" spans="1:7" ht="45">
      <c r="A35" s="320">
        <v>2</v>
      </c>
      <c r="B35" s="321" t="s">
        <v>416</v>
      </c>
      <c r="C35" s="331" t="s">
        <v>299</v>
      </c>
      <c r="D35" s="256">
        <v>175</v>
      </c>
      <c r="E35" s="256"/>
      <c r="F35" s="256">
        <f t="shared" si="2"/>
        <v>0</v>
      </c>
      <c r="G35" s="319"/>
    </row>
    <row r="36" spans="1:7" ht="30">
      <c r="A36" s="320">
        <v>3</v>
      </c>
      <c r="B36" s="254" t="s">
        <v>417</v>
      </c>
      <c r="C36" s="331" t="s">
        <v>299</v>
      </c>
      <c r="D36" s="256">
        <v>41</v>
      </c>
      <c r="E36" s="256"/>
      <c r="F36" s="256">
        <f t="shared" si="2"/>
        <v>0</v>
      </c>
      <c r="G36" s="319"/>
    </row>
    <row r="37" spans="1:7" ht="45">
      <c r="A37" s="320">
        <v>4</v>
      </c>
      <c r="B37" s="321" t="s">
        <v>418</v>
      </c>
      <c r="C37" s="331" t="s">
        <v>299</v>
      </c>
      <c r="D37" s="256">
        <v>137</v>
      </c>
      <c r="E37" s="256"/>
      <c r="F37" s="256">
        <f t="shared" si="2"/>
        <v>0</v>
      </c>
      <c r="G37" s="319"/>
    </row>
    <row r="38" spans="1:7" ht="30">
      <c r="A38" s="320">
        <v>5</v>
      </c>
      <c r="B38" s="321" t="s">
        <v>419</v>
      </c>
      <c r="C38" s="331" t="s">
        <v>299</v>
      </c>
      <c r="D38" s="256">
        <v>971</v>
      </c>
      <c r="E38" s="256"/>
      <c r="F38" s="256">
        <f t="shared" si="2"/>
        <v>0</v>
      </c>
      <c r="G38" s="319"/>
    </row>
    <row r="39" spans="1:7" ht="30">
      <c r="A39" s="320">
        <v>6</v>
      </c>
      <c r="B39" s="321" t="s">
        <v>420</v>
      </c>
      <c r="C39" s="331" t="s">
        <v>309</v>
      </c>
      <c r="D39" s="256">
        <v>120</v>
      </c>
      <c r="E39" s="256"/>
      <c r="F39" s="256">
        <f t="shared" si="2"/>
        <v>0</v>
      </c>
      <c r="G39" s="319"/>
    </row>
    <row r="40" spans="1:7" ht="15">
      <c r="A40" s="337"/>
      <c r="B40" s="338"/>
      <c r="C40" s="339"/>
      <c r="D40" s="276"/>
      <c r="E40" s="323"/>
      <c r="F40" s="276"/>
      <c r="G40" s="319"/>
    </row>
    <row r="41" spans="1:7" ht="15">
      <c r="A41" s="384" t="s">
        <v>41</v>
      </c>
      <c r="B41" s="385"/>
      <c r="C41" s="386">
        <f>SUM(F34:F39)</f>
        <v>0</v>
      </c>
      <c r="D41" s="387"/>
      <c r="E41" s="387"/>
      <c r="F41" s="385"/>
      <c r="G41" s="319"/>
    </row>
    <row r="42" spans="1:7" ht="15">
      <c r="A42" s="337"/>
      <c r="B42" s="338"/>
      <c r="C42" s="339"/>
      <c r="D42" s="276"/>
      <c r="E42" s="323"/>
      <c r="F42" s="276"/>
      <c r="G42" s="319"/>
    </row>
    <row r="43" spans="1:7" ht="15">
      <c r="A43" s="360" t="s">
        <v>421</v>
      </c>
      <c r="B43" s="360"/>
      <c r="C43" s="360"/>
      <c r="D43" s="360"/>
      <c r="E43" s="360"/>
      <c r="F43" s="360"/>
      <c r="G43" s="319"/>
    </row>
    <row r="44" spans="1:7" ht="15">
      <c r="A44" s="319"/>
      <c r="B44" s="322"/>
      <c r="C44" s="319"/>
      <c r="D44" s="319"/>
      <c r="E44" s="319"/>
      <c r="F44" s="319"/>
      <c r="G44" s="319"/>
    </row>
    <row r="45" spans="1:7" ht="15" customHeight="1">
      <c r="A45" s="336"/>
      <c r="B45" s="336" t="s">
        <v>400</v>
      </c>
      <c r="C45" s="299"/>
      <c r="D45" s="377">
        <f>C17</f>
        <v>0</v>
      </c>
      <c r="E45" s="377"/>
      <c r="F45" s="377"/>
      <c r="G45" s="319"/>
    </row>
    <row r="46" spans="1:7" ht="15">
      <c r="A46" s="335"/>
      <c r="B46" s="335"/>
      <c r="C46" s="299"/>
      <c r="D46" s="315"/>
      <c r="E46" s="315"/>
      <c r="F46" s="315"/>
      <c r="G46" s="319"/>
    </row>
    <row r="47" spans="1:7" ht="15" customHeight="1">
      <c r="A47" s="336"/>
      <c r="B47" s="336" t="s">
        <v>413</v>
      </c>
      <c r="C47" s="299"/>
      <c r="D47" s="377">
        <f>C30</f>
        <v>0</v>
      </c>
      <c r="E47" s="377"/>
      <c r="F47" s="377"/>
      <c r="G47" s="319"/>
    </row>
    <row r="48" spans="1:7" ht="15">
      <c r="A48" s="335"/>
      <c r="B48" s="335"/>
      <c r="C48" s="299"/>
      <c r="D48" s="315"/>
      <c r="E48" s="315"/>
      <c r="F48" s="315"/>
      <c r="G48" s="319"/>
    </row>
    <row r="49" spans="1:6" ht="15" customHeight="1">
      <c r="A49" s="336"/>
      <c r="B49" s="336" t="s">
        <v>414</v>
      </c>
      <c r="C49" s="299"/>
      <c r="D49" s="377">
        <f>C41</f>
        <v>0</v>
      </c>
      <c r="E49" s="377"/>
      <c r="F49" s="377"/>
    </row>
    <row r="50" spans="1:6" ht="15.75">
      <c r="A50" s="378"/>
      <c r="B50" s="378"/>
      <c r="C50" s="378"/>
      <c r="D50" s="378"/>
      <c r="E50" s="378"/>
      <c r="F50" s="378"/>
    </row>
    <row r="51" spans="1:6" ht="15.75">
      <c r="A51" s="370" t="s">
        <v>41</v>
      </c>
      <c r="B51" s="370"/>
      <c r="C51" s="370"/>
      <c r="D51" s="379">
        <f>D49+D47+D45</f>
        <v>0</v>
      </c>
      <c r="E51" s="379"/>
      <c r="F51" s="379"/>
    </row>
    <row r="52" spans="4:6" ht="12.75">
      <c r="D52" s="353"/>
      <c r="E52" s="353"/>
      <c r="F52" s="353"/>
    </row>
    <row r="53" spans="1:6" ht="15.75">
      <c r="A53" s="370" t="s">
        <v>395</v>
      </c>
      <c r="B53" s="370"/>
      <c r="C53" s="370"/>
      <c r="D53" s="353"/>
      <c r="E53" s="353"/>
      <c r="F53" s="316">
        <f>D51*0.25</f>
        <v>0</v>
      </c>
    </row>
    <row r="54" spans="4:6" ht="12.75">
      <c r="D54" s="353"/>
      <c r="E54" s="353"/>
      <c r="F54" s="353"/>
    </row>
    <row r="55" spans="1:6" ht="15.75">
      <c r="A55" s="370" t="s">
        <v>46</v>
      </c>
      <c r="B55" s="370"/>
      <c r="C55" s="370"/>
      <c r="D55" s="353"/>
      <c r="E55" s="353"/>
      <c r="F55" s="316">
        <f>D51+F53</f>
        <v>0</v>
      </c>
    </row>
  </sheetData>
  <sheetProtection/>
  <mergeCells count="19">
    <mergeCell ref="D45:F45"/>
    <mergeCell ref="D47:F47"/>
    <mergeCell ref="A3:F3"/>
    <mergeCell ref="A9:A12"/>
    <mergeCell ref="A17:B17"/>
    <mergeCell ref="C17:F17"/>
    <mergeCell ref="A19:F19"/>
    <mergeCell ref="A30:B30"/>
    <mergeCell ref="C30:F30"/>
    <mergeCell ref="A32:F32"/>
    <mergeCell ref="A55:C55"/>
    <mergeCell ref="A41:B41"/>
    <mergeCell ref="C41:F41"/>
    <mergeCell ref="D49:F49"/>
    <mergeCell ref="A50:F50"/>
    <mergeCell ref="A51:C51"/>
    <mergeCell ref="D51:F51"/>
    <mergeCell ref="A53:C53"/>
    <mergeCell ref="A43:F43"/>
  </mergeCells>
  <printOptions/>
  <pageMargins left="0.7086614173228347" right="0.7086614173228347" top="0.7480314960629921" bottom="0.7480314960629921" header="0.31496062992125984" footer="0.31496062992125984"/>
  <pageSetup firstPageNumber="64" useFirstPageNumber="1" fitToHeight="0" fitToWidth="1" horizontalDpi="600" verticalDpi="600" orientation="portrait" paperSize="9" scale="68" r:id="rId1"/>
  <headerFooter>
    <oddHeader>&amp;L&amp;"Times New Roman,Uobičajeno"&amp;8TEH PROJEKT ZADAR d.o.o.&amp;R&amp;"Times New Roman,Uobičajeno"&amp;8 ZOP INFR - 573A</oddHeader>
    <oddFooter>&amp;L&amp;"Times New Roman,Uobičajeno"&amp;8investitor:  GRAD ZADAR, Narodni trg 1, 23000 Zadar 
građevina:  PRISTUPNA CESTA PODUZETNIČKE ZONE CRNO OD POSLOVNE ZONE MURVICA JUG (D8) - 1. FAZA
datum:        rujan 2018.&amp;R&amp;"Times New Roman,Uobičajeno"&amp;8str.&amp;P</oddFooter>
  </headerFooter>
  <rowBreaks count="2" manualBreakCount="2">
    <brk id="18" max="255" man="1"/>
    <brk id="41"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db</dc:creator>
  <cp:keywords/>
  <dc:description/>
  <cp:lastModifiedBy>Darija Kruljac</cp:lastModifiedBy>
  <cp:lastPrinted>2018-11-15T15:38:51Z</cp:lastPrinted>
  <dcterms:created xsi:type="dcterms:W3CDTF">1997-07-08T12:11:51Z</dcterms:created>
  <dcterms:modified xsi:type="dcterms:W3CDTF">2019-05-21T11:03:05Z</dcterms:modified>
  <cp:category/>
  <cp:version/>
  <cp:contentType/>
  <cp:contentStatus/>
</cp:coreProperties>
</file>